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7020"/>
  </bookViews>
  <sheets>
    <sheet name="EJEC. ABRIL-JUNIO" sheetId="1" r:id="rId1"/>
  </sheets>
  <definedNames>
    <definedName name="_xlnm.Print_Area" localSheetId="0">'EJEC. ABRIL-JUNIO'!$A$1:$V$77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7" i="1" l="1"/>
  <c r="Q57" i="1"/>
  <c r="R57" i="1"/>
  <c r="S57" i="1"/>
  <c r="R27" i="1" l="1"/>
  <c r="R26" i="1" l="1"/>
  <c r="K33" i="1" l="1"/>
  <c r="L33" i="1"/>
  <c r="M33" i="1"/>
  <c r="O33" i="1"/>
  <c r="R33" i="1" s="1"/>
  <c r="P33" i="1"/>
  <c r="R30" i="1"/>
  <c r="R25" i="1"/>
  <c r="R23" i="1"/>
  <c r="S33" i="1" l="1"/>
  <c r="R64" i="1"/>
  <c r="S26" i="1" l="1"/>
  <c r="S25" i="1"/>
  <c r="Q64" i="1" l="1"/>
  <c r="N64" i="1"/>
  <c r="N53" i="1"/>
  <c r="S50" i="1"/>
  <c r="Q50" i="1"/>
  <c r="N50" i="1"/>
  <c r="Q47" i="1"/>
  <c r="N47" i="1"/>
  <c r="Q42" i="1"/>
  <c r="N42" i="1"/>
  <c r="S42" i="1" s="1"/>
  <c r="N40" i="1"/>
  <c r="Q38" i="1"/>
  <c r="N38" i="1"/>
  <c r="Q34" i="1"/>
  <c r="N34" i="1"/>
  <c r="S31" i="1"/>
  <c r="S30" i="1"/>
  <c r="Q31" i="1"/>
  <c r="N31" i="1"/>
  <c r="Q27" i="1"/>
  <c r="N27" i="1"/>
  <c r="N23" i="1"/>
  <c r="Q23" i="1"/>
  <c r="S23" i="1" l="1"/>
  <c r="S47" i="1"/>
  <c r="S34" i="1"/>
  <c r="S27" i="1"/>
  <c r="S38" i="1"/>
  <c r="S64" i="1"/>
  <c r="P56" i="1"/>
  <c r="O56" i="1"/>
  <c r="M56" i="1"/>
  <c r="L56" i="1"/>
  <c r="J56" i="1"/>
  <c r="I56" i="1"/>
  <c r="H56" i="1"/>
  <c r="R44" i="1"/>
  <c r="R38" i="1"/>
  <c r="P37" i="1"/>
  <c r="O37" i="1"/>
  <c r="M37" i="1"/>
  <c r="L37" i="1"/>
  <c r="I37" i="1"/>
  <c r="H37" i="1"/>
  <c r="J37" i="1" s="1"/>
  <c r="R36" i="1"/>
  <c r="J33" i="1"/>
  <c r="I33" i="1"/>
  <c r="H33" i="1"/>
  <c r="R31" i="1"/>
  <c r="P22" i="1"/>
  <c r="O22" i="1"/>
  <c r="M22" i="1"/>
  <c r="K22" i="1"/>
  <c r="J22" i="1"/>
  <c r="I22" i="1"/>
  <c r="H22" i="1"/>
  <c r="J19" i="1"/>
  <c r="I19" i="1"/>
  <c r="H19" i="1"/>
  <c r="I67" i="1" l="1"/>
  <c r="J67" i="1"/>
  <c r="S56" i="1"/>
  <c r="H67" i="1"/>
  <c r="M67" i="1"/>
  <c r="S37" i="1"/>
  <c r="R56" i="1"/>
  <c r="R37" i="1"/>
  <c r="S22" i="1"/>
  <c r="L67" i="1"/>
  <c r="R22" i="1"/>
  <c r="O67" i="1"/>
  <c r="P67" i="1"/>
  <c r="S67" i="1" l="1"/>
  <c r="R67" i="1"/>
</calcChain>
</file>

<file path=xl/sharedStrings.xml><?xml version="1.0" encoding="utf-8"?>
<sst xmlns="http://schemas.openxmlformats.org/spreadsheetml/2006/main" count="179" uniqueCount="120">
  <si>
    <t>INFORME DE EJECUCION FISICA Y FINANCIERA</t>
  </si>
  <si>
    <t>MISION: Promover el trabajo decente con el impulso de politicas públicas inclusivas y servicios modernos de proximidad a los actores socio-laborales, a fin de asegurar el acceso al empleo digno, la protección, desarrollo y seguridad social, el ejercicio de los derechos laborales y la paz sociolaboral.</t>
  </si>
  <si>
    <t>Capítulo:</t>
  </si>
  <si>
    <t>0209</t>
  </si>
  <si>
    <t>Subcapitulo:</t>
  </si>
  <si>
    <t>00</t>
  </si>
  <si>
    <t>Unidad Ejecutora:</t>
  </si>
  <si>
    <t>01</t>
  </si>
  <si>
    <t>SIGEF</t>
  </si>
  <si>
    <t xml:space="preserve">PROGRAMAS PRESUPUESTARIOS
</t>
  </si>
  <si>
    <t>O12.-  Libre Ejercicio de los Derechos Laborales en el Sector Formal Privado.</t>
  </si>
  <si>
    <t>NUM. Y PRODUCTO</t>
  </si>
  <si>
    <t>Estrategia Nacional de Desarrollo a Contribuir</t>
  </si>
  <si>
    <t xml:space="preserve">UNIDAD DE MEDIDA </t>
  </si>
  <si>
    <t>ACTIVIDAD PRESUPUESTARIA</t>
  </si>
  <si>
    <t xml:space="preserve">Presupuesto Incicial   Aprobado 2022,  </t>
  </si>
  <si>
    <t>Modificaciones Presupuestarias 2022</t>
  </si>
  <si>
    <t xml:space="preserve">Presupuesto   2022,  Modificado Vigente </t>
  </si>
  <si>
    <t>Metas Fisicas para el año 2022</t>
  </si>
  <si>
    <t>1mer. Trimestre</t>
  </si>
  <si>
    <t>% Fisica</t>
  </si>
  <si>
    <t>% Financiero</t>
  </si>
  <si>
    <t>Ejec</t>
  </si>
  <si>
    <t>Obj. Gral.</t>
  </si>
  <si>
    <t>Obj. Esp.</t>
  </si>
  <si>
    <t>Ejecución Fisica,                       (C)</t>
  </si>
  <si>
    <t>Ejecución Financiera,                       (D)</t>
  </si>
  <si>
    <t>% Fisica =C/A*100</t>
  </si>
  <si>
    <t>Financiera %=D/B*100</t>
  </si>
  <si>
    <t>O2 - Trabajadores y empleadores con servicio de inspección ofrecido en tiempo oportuno y de calidad.</t>
  </si>
  <si>
    <t>3.3.2</t>
  </si>
  <si>
    <t>No. De Inspecciones realizadas.</t>
  </si>
  <si>
    <t>0001 - Registro y control de acciones laborales.</t>
  </si>
  <si>
    <t>0002 - Verificación de las condiciones de trabajo.</t>
  </si>
  <si>
    <t>5875</t>
  </si>
  <si>
    <t>O3 - Trabajadores y empleadores con servicios de mediación y arbitraje laboral.</t>
  </si>
  <si>
    <t>No. de conflictos resueltos.</t>
  </si>
  <si>
    <t>0001 - Mediación y Arbitraje Laborales.</t>
  </si>
  <si>
    <t>O4 - Trabajadores y empleadores disponen de comité nacional de salarios fortalecido.</t>
  </si>
  <si>
    <t>No. De Tarifas de Salarios Minimos consensuadas.</t>
  </si>
  <si>
    <t>0001 - Tarifas de salarios minimos actualizadas.</t>
  </si>
  <si>
    <t>O5 -Trabajadores y empleadores en el régímen asalariado dependiente con Prevención y Erradicación sostenidad del Trabajo Infantil y sus peores formas.</t>
  </si>
  <si>
    <t>No. De trabajadores y empleadores Sensibilizados.</t>
  </si>
  <si>
    <t>0001 - Certificación Libre de Trabajo Infantil (LTI) en Sectores Productivos Implementado.</t>
  </si>
  <si>
    <t>O</t>
  </si>
  <si>
    <t>0002 - Estrategía de sensibilización Permanente Sobre los Riesgos del Trabajo Infantil Adoptada.</t>
  </si>
  <si>
    <t xml:space="preserve">0003 - Retirada de Niños, Niñas y Adolescentes del Trabajo Infantil </t>
  </si>
  <si>
    <t>O6 - Trabajadores y empleadores tienen acceso a Asistencia Júdicial gratuita ante instancias júdiciales y administrativas.</t>
  </si>
  <si>
    <t>No. De Trabajadores y empleadores con asistencia judicial gratuita.</t>
  </si>
  <si>
    <t xml:space="preserve">0001 - Servicios de Asistencia y Orientación Júdicial </t>
  </si>
  <si>
    <t>O7 -Actores socio-laborales sensibilizados en materia de Igualdad de Oportunidades y No Discriminación en el ámbito laboral.</t>
  </si>
  <si>
    <t>No. De Trabajdores y empleadores atendidos.</t>
  </si>
  <si>
    <t>0001 - Atención Integral a Personas con Discapacidad y Grupos en Condiciones de Vulnerabilidad en el Trabajo.</t>
  </si>
  <si>
    <t>0002 - Promoción de Igualdad de Género en el Trabajo.</t>
  </si>
  <si>
    <t>O13.- Promoción de la Seguridad Social de los Trabajadores y Trabajadoras: Ambiente sano y seguro.</t>
  </si>
  <si>
    <t>O2 - Empresas reciben certificación en materia de Seguridad y Salud en el Trabajo.</t>
  </si>
  <si>
    <t>2.3.1</t>
  </si>
  <si>
    <t>No. De empresas certificadas.</t>
  </si>
  <si>
    <t>0001 - Comité Mixtos Seguridad y Salud Constituidos en los Lugares de Trabajo</t>
  </si>
  <si>
    <t>0002 - Promoción de las Normas de Prevención de Riesgos Laborales (Prl).</t>
  </si>
  <si>
    <t>O3 - Trabajadores y empleadores con asistencia en la prevención de Riesgos Laborales Implementada.</t>
  </si>
  <si>
    <t>0001 - Empresas Evaluadas y Monitoreadas.</t>
  </si>
  <si>
    <t>O20.- Aumento del empleo</t>
  </si>
  <si>
    <t>O2 - Jóvenes de 18 a 35 años con Programa de empleabilidad Juvenil implementado.</t>
  </si>
  <si>
    <t>3.4.2</t>
  </si>
  <si>
    <t>No. Jóvenes de 15 a 35 años capacitados para la empleabilidad.</t>
  </si>
  <si>
    <t>0001 - Modalidad de Entrenamiento para la Inserción Laboral (EIL)  Implementado.</t>
  </si>
  <si>
    <t>0002 - Modalidad de Competecias Básicas (DCB), Capacitación Técnico Vocacional (CTV) y Pasantia Laboral Implementada.</t>
  </si>
  <si>
    <t>O3 - Mujeres con programas de empleabilidad juvenil implementado.</t>
  </si>
  <si>
    <t>No. De Mujeres demandantes de empleo capacitados para la empleabilidad.</t>
  </si>
  <si>
    <t>0001 - Modalidad de Entrenamiento para la Inserción Laboral (EIL)  Implementada.</t>
  </si>
  <si>
    <t>O4 - Personas con discapacidad disponen de programa de empleabilidad juvenil implementado.</t>
  </si>
  <si>
    <t>No. de personas con discapacidad para la empleabilidad.</t>
  </si>
  <si>
    <t>05 - Personas de 18 a 55 años con programa de empleos temporales puesto en marcha.</t>
  </si>
  <si>
    <t>No. De Personas de 18 a 55 años colocados en empleos temporales.</t>
  </si>
  <si>
    <t>0001 - Capacitación y Ubicación de Puestos de Trabajo Temporales.</t>
  </si>
  <si>
    <t>7468</t>
  </si>
  <si>
    <t>O6 - Mujeres con programa de Empleos Temporales puesto en marcha.</t>
  </si>
  <si>
    <t>No. De  Mujeres con programa de Empleos Temporales puest en marcha.</t>
  </si>
  <si>
    <t>7469</t>
  </si>
  <si>
    <t>O7 - Personas con discapacidad disponen de Empleos temporales puesto en marcha.</t>
  </si>
  <si>
    <t>No. De  Personas con discapacidad disponen de Empleos temporales.</t>
  </si>
  <si>
    <t>7470</t>
  </si>
  <si>
    <t>O8 - Personas de 18 a 55 y empleadores disponen de Servicio Naciona de Empleo fortalecido Institucionalmente.</t>
  </si>
  <si>
    <t>No. De personas de 18 a 35 atendidos a través del Servicio Naciona de Empleo.</t>
  </si>
  <si>
    <t>0001 - Transformación digital del  Servicio Nacional de Empleo puesto en marcha.</t>
  </si>
  <si>
    <t>0002 - Oficinas territoriales de Empleos adeacuadas para el Servicio Nacional de Empleo.</t>
  </si>
  <si>
    <t>0003 - Alianzas estrategícas y Coordinación Insterintitucional Fortalecidas.</t>
  </si>
  <si>
    <t>7471</t>
  </si>
  <si>
    <t>O9 - Mujeres  y empleadores disponen de Servicio Naciona de Empleo fortalecido Institucionalmente.</t>
  </si>
  <si>
    <t>No. De mujeres  atendidas  a través del Servicio Naciona de Empleo.</t>
  </si>
  <si>
    <t>0002 - Oficinas terriotoriales de Empleos adeacuadas para el Servicio Nacional de Empleo.</t>
  </si>
  <si>
    <t>7472</t>
  </si>
  <si>
    <t>10 - Personas con discapacidad y empleadores disponen de Servicio Naciona de Empleo fortalecido Institucionalmente.</t>
  </si>
  <si>
    <t>No. Personas con discapacidad   atendidos  a través del Servicio Naciona de Empleo.</t>
  </si>
  <si>
    <t>6807</t>
  </si>
  <si>
    <t>11 - Demandantes de empleos con servicios de intermediación de empleo moderna, integrada de proximidad al ciudadano.</t>
  </si>
  <si>
    <t>No. de Demandantes de Empleos atendidos</t>
  </si>
  <si>
    <t>0001 - Orientación y Ubicación de puesto de trabajo.</t>
  </si>
  <si>
    <t>0002 - Promoción de Empleo en el Mercado Laboral</t>
  </si>
  <si>
    <t>6808</t>
  </si>
  <si>
    <t>12 - Demandantes de empleo capacitado para la empleabilidad.</t>
  </si>
  <si>
    <t>No. Demandantes de empleos formados.</t>
  </si>
  <si>
    <t>0001 - Formación Ocupacional Especializada.</t>
  </si>
  <si>
    <t>0002 - Formación para la Empleabilidad y el Autoempleo.</t>
  </si>
  <si>
    <t>6915</t>
  </si>
  <si>
    <t>13 - Actores Socio-laborales disponen de investigación del Mercado Laboral con prospección de empleo.</t>
  </si>
  <si>
    <t>No. Estudios del Mecado Laboral realizado.</t>
  </si>
  <si>
    <t>0001 - Información del Mercado Laboral y Politicas de Empleo.</t>
  </si>
  <si>
    <t>TOTAL GENERAL PROGRAMAS SUSTANTIVOS O12, O13 Y O21</t>
  </si>
  <si>
    <t>ABRIL - JUNIO, 2022</t>
  </si>
  <si>
    <t>Condensado Ejec. Financiera.</t>
  </si>
  <si>
    <t>Condensado Prog. Financiera</t>
  </si>
  <si>
    <t xml:space="preserve">Programación Financiera              (B)                 </t>
  </si>
  <si>
    <t>% de Ejecución Fisico-Finanaciero,        Abril - Junio2022</t>
  </si>
  <si>
    <t>Ejecución Fisica Financiera               Abril - Junio. 2022</t>
  </si>
  <si>
    <t>Programación Fisica Financiera       Abril - Junio. 2022</t>
  </si>
  <si>
    <t>Programación Fisica                            (A)</t>
  </si>
  <si>
    <r>
      <rPr>
        <b/>
        <sz val="10"/>
        <rFont val="Calibri"/>
        <family val="2"/>
      </rPr>
      <t>Nota</t>
    </r>
    <r>
      <rPr>
        <sz val="10"/>
        <rFont val="Calibri"/>
        <family val="2"/>
      </rPr>
      <t>: Este analisis fisico-financiero, solo se realiza a los Programas sustantivos y de producción terminal de este Ministerio de Trabajo: Prog. 012.-( Libre Ejercicio de los Derechos Laborales y Prog. 013.-(Promoción de la Seguridad Social de los Trabajadores y Trabajadoras: Ambiente sano y seguro), Prog. 021.-(Aumento del Empleo) . Las informaciones Estadisticas son productos de los analisis a los registros administrativos,  (Fuente financiera para el analisis, Reporte del SIGEF de fecha 06/07/2022).</t>
    </r>
  </si>
  <si>
    <r>
      <rPr>
        <sz val="11"/>
        <color rgb="FF000000"/>
        <rFont val="Calibri"/>
        <family val="2"/>
        <scheme val="minor"/>
      </rPr>
      <t>VISION:</t>
    </r>
    <r>
      <rPr>
        <sz val="11"/>
        <color theme="1"/>
        <rFont val="Calibri"/>
        <family val="2"/>
        <scheme val="minor"/>
      </rPr>
      <t xml:space="preserve"> Ser una institución reconocidad por su liderazgo en el empleo decente, la protección desarrollo y seguridad social, que facilita la inserción en el empleo formal, la incorporación a la seguridad y garantiza los derechos laborales sustentados en la exelencia, trabajo en equipo y servicios inclusivos de proximidad a la ciudadania.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</si>
</sst>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\ _€_-;\-* #,##0\ _€_-;_-* &quot;-&quot;??\ _€_-;_-@_-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9"/>
      <name val="Calibri"/>
      <family val="2"/>
    </font>
    <font>
      <sz val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111">
    <xf numFmtId="0" fontId="0" fillId="0" borderId="0" xfId="0"/>
    <xf numFmtId="0" fontId="2" fillId="0" borderId="0" xfId="0" applyFont="1" applyFill="1" applyBorder="1"/>
    <xf numFmtId="0" fontId="6" fillId="0" borderId="0" xfId="0" applyFont="1" applyFill="1" applyBorder="1"/>
    <xf numFmtId="164" fontId="2" fillId="0" borderId="0" xfId="0" applyNumberFormat="1" applyFont="1" applyFill="1" applyBorder="1"/>
    <xf numFmtId="0" fontId="2" fillId="2" borderId="0" xfId="0" applyFont="1" applyFill="1" applyBorder="1"/>
    <xf numFmtId="43" fontId="2" fillId="0" borderId="0" xfId="0" applyNumberFormat="1" applyFont="1" applyFill="1" applyBorder="1"/>
    <xf numFmtId="0" fontId="7" fillId="0" borderId="0" xfId="0" applyFont="1" applyFill="1" applyBorder="1"/>
    <xf numFmtId="165" fontId="6" fillId="0" borderId="0" xfId="0" applyNumberFormat="1" applyFont="1" applyFill="1" applyBorder="1"/>
    <xf numFmtId="43" fontId="6" fillId="0" borderId="0" xfId="1" applyFont="1" applyFill="1" applyBorder="1"/>
    <xf numFmtId="0" fontId="10" fillId="0" borderId="0" xfId="0" applyFont="1" applyFill="1" applyBorder="1"/>
    <xf numFmtId="43" fontId="10" fillId="0" borderId="0" xfId="1" applyFont="1" applyFill="1" applyBorder="1"/>
    <xf numFmtId="43" fontId="2" fillId="0" borderId="0" xfId="1" applyFont="1" applyFill="1" applyBorder="1"/>
    <xf numFmtId="43" fontId="7" fillId="0" borderId="0" xfId="1" applyFont="1" applyFill="1" applyBorder="1"/>
    <xf numFmtId="43" fontId="6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0" xfId="0" applyFont="1" applyFill="1" applyBorder="1"/>
    <xf numFmtId="0" fontId="11" fillId="0" borderId="0" xfId="0" applyFont="1" applyFill="1" applyBorder="1"/>
    <xf numFmtId="165" fontId="4" fillId="0" borderId="1" xfId="1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65" fontId="4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164" fontId="4" fillId="2" borderId="1" xfId="1" applyNumberFormat="1" applyFont="1" applyFill="1" applyBorder="1" applyAlignment="1">
      <alignment vertical="center"/>
    </xf>
    <xf numFmtId="43" fontId="4" fillId="2" borderId="1" xfId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wrapText="1"/>
    </xf>
    <xf numFmtId="164" fontId="4" fillId="2" borderId="1" xfId="1" applyNumberFormat="1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right" vertical="center"/>
    </xf>
    <xf numFmtId="165" fontId="4" fillId="2" borderId="1" xfId="1" applyNumberFormat="1" applyFont="1" applyFill="1" applyBorder="1" applyAlignment="1">
      <alignment vertical="center" wrapText="1"/>
    </xf>
    <xf numFmtId="164" fontId="4" fillId="2" borderId="1" xfId="1" applyNumberFormat="1" applyFont="1" applyFill="1" applyBorder="1" applyAlignment="1">
      <alignment vertical="center" wrapText="1"/>
    </xf>
    <xf numFmtId="0" fontId="5" fillId="0" borderId="1" xfId="0" applyFont="1" applyBorder="1"/>
    <xf numFmtId="0" fontId="6" fillId="0" borderId="2" xfId="0" applyFont="1" applyFill="1" applyBorder="1"/>
    <xf numFmtId="0" fontId="6" fillId="2" borderId="2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43" fontId="2" fillId="0" borderId="0" xfId="1" applyFont="1" applyFill="1" applyBorder="1" applyAlignment="1">
      <alignment vertical="center"/>
    </xf>
    <xf numFmtId="43" fontId="7" fillId="0" borderId="0" xfId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164" fontId="4" fillId="2" borderId="1" xfId="1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vertical="center"/>
    </xf>
    <xf numFmtId="49" fontId="13" fillId="3" borderId="1" xfId="2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64" fontId="15" fillId="4" borderId="1" xfId="0" applyNumberFormat="1" applyFont="1" applyFill="1" applyBorder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vertical="center" wrapText="1"/>
    </xf>
    <xf numFmtId="165" fontId="15" fillId="4" borderId="1" xfId="0" applyNumberFormat="1" applyFont="1" applyFill="1" applyBorder="1" applyAlignment="1">
      <alignment vertical="center" wrapText="1"/>
    </xf>
    <xf numFmtId="43" fontId="14" fillId="4" borderId="1" xfId="0" applyNumberFormat="1" applyFont="1" applyFill="1" applyBorder="1" applyAlignment="1">
      <alignment horizontal="center" vertical="center"/>
    </xf>
    <xf numFmtId="164" fontId="14" fillId="4" borderId="1" xfId="0" applyNumberFormat="1" applyFont="1" applyFill="1" applyBorder="1" applyAlignment="1">
      <alignment horizontal="center" vertical="center"/>
    </xf>
    <xf numFmtId="43" fontId="14" fillId="4" borderId="1" xfId="0" applyNumberFormat="1" applyFont="1" applyFill="1" applyBorder="1" applyAlignment="1">
      <alignment vertical="center"/>
    </xf>
    <xf numFmtId="164" fontId="15" fillId="4" borderId="1" xfId="0" applyNumberFormat="1" applyFont="1" applyFill="1" applyBorder="1" applyAlignment="1">
      <alignment vertical="center"/>
    </xf>
    <xf numFmtId="165" fontId="8" fillId="4" borderId="1" xfId="0" applyNumberFormat="1" applyFont="1" applyFill="1" applyBorder="1" applyAlignment="1">
      <alignment horizontal="right" vertical="center" wrapText="1"/>
    </xf>
    <xf numFmtId="164" fontId="16" fillId="4" borderId="1" xfId="0" applyNumberFormat="1" applyFont="1" applyFill="1" applyBorder="1" applyAlignment="1">
      <alignment horizontal="right" vertical="center"/>
    </xf>
    <xf numFmtId="164" fontId="16" fillId="4" borderId="1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 wrapText="1"/>
    </xf>
    <xf numFmtId="49" fontId="13" fillId="3" borderId="1" xfId="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right" vertical="center" wrapText="1"/>
    </xf>
    <xf numFmtId="164" fontId="4" fillId="2" borderId="1" xfId="1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vertical="center"/>
    </xf>
    <xf numFmtId="164" fontId="4" fillId="2" borderId="1" xfId="1" applyNumberFormat="1" applyFont="1" applyFill="1" applyBorder="1" applyAlignment="1">
      <alignment vertical="center"/>
    </xf>
    <xf numFmtId="165" fontId="4" fillId="2" borderId="1" xfId="1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right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334180</xdr:colOff>
      <xdr:row>0</xdr:row>
      <xdr:rowOff>0</xdr:rowOff>
    </xdr:from>
    <xdr:to>
      <xdr:col>11</xdr:col>
      <xdr:colOff>289932</xdr:colOff>
      <xdr:row>7</xdr:row>
      <xdr:rowOff>181723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8130" y="0"/>
          <a:ext cx="3575252" cy="1724773"/>
        </a:xfrm>
        <a:prstGeom prst="rect">
          <a:avLst/>
        </a:prstGeom>
      </xdr:spPr>
    </xdr:pic>
    <xdr:clientData/>
  </xdr:twoCellAnchor>
  <xdr:twoCellAnchor editAs="oneCell">
    <xdr:from>
      <xdr:col>8</xdr:col>
      <xdr:colOff>800100</xdr:colOff>
      <xdr:row>71</xdr:row>
      <xdr:rowOff>111125</xdr:rowOff>
    </xdr:from>
    <xdr:to>
      <xdr:col>11</xdr:col>
      <xdr:colOff>254000</xdr:colOff>
      <xdr:row>74</xdr:row>
      <xdr:rowOff>194945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9600" y="34972625"/>
          <a:ext cx="3057525" cy="7029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V97"/>
  <sheetViews>
    <sheetView tabSelected="1" zoomScale="60" zoomScaleNormal="60" zoomScaleSheetLayoutView="50" workbookViewId="0">
      <selection activeCell="I72" sqref="I72"/>
    </sheetView>
  </sheetViews>
  <sheetFormatPr baseColWidth="10" defaultColWidth="24" defaultRowHeight="15.75" x14ac:dyDescent="0.25"/>
  <cols>
    <col min="1" max="1" width="9.28515625" style="1" customWidth="1"/>
    <col min="2" max="2" width="28.5703125" style="1" customWidth="1"/>
    <col min="3" max="3" width="6" style="41" customWidth="1"/>
    <col min="4" max="4" width="7.28515625" style="41" customWidth="1"/>
    <col min="5" max="5" width="7" style="41" customWidth="1"/>
    <col min="6" max="6" width="21.85546875" style="1" customWidth="1"/>
    <col min="7" max="7" width="32" style="1" customWidth="1"/>
    <col min="8" max="8" width="18.5703125" style="1" customWidth="1"/>
    <col min="9" max="9" width="17.85546875" style="1" customWidth="1"/>
    <col min="10" max="10" width="18.7109375" style="1" customWidth="1"/>
    <col min="11" max="11" width="17.42578125" style="1" customWidth="1"/>
    <col min="12" max="16" width="16.42578125" style="1" customWidth="1"/>
    <col min="17" max="17" width="19.42578125" style="1" customWidth="1"/>
    <col min="18" max="18" width="19.7109375" style="50" customWidth="1"/>
    <col min="19" max="19" width="16.42578125" style="50" customWidth="1"/>
    <col min="20" max="20" width="17" style="1" hidden="1" customWidth="1"/>
    <col min="21" max="21" width="21" style="1" hidden="1" customWidth="1"/>
    <col min="22" max="22" width="24" style="1" hidden="1" customWidth="1"/>
    <col min="23" max="16384" width="24" style="1"/>
  </cols>
  <sheetData>
    <row r="6" spans="1:19" ht="22.5" customHeight="1" x14ac:dyDescent="0.25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</row>
    <row r="7" spans="1:19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</row>
    <row r="8" spans="1:19" x14ac:dyDescent="0.25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</row>
    <row r="9" spans="1:19" ht="22.5" customHeight="1" x14ac:dyDescent="0.25">
      <c r="A9" s="102" t="s">
        <v>0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</row>
    <row r="10" spans="1:19" ht="15.75" customHeight="1" x14ac:dyDescent="0.25">
      <c r="A10" s="102" t="s">
        <v>110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</row>
    <row r="11" spans="1:19" ht="21" customHeight="1" x14ac:dyDescent="0.25">
      <c r="A11" s="103" t="s">
        <v>1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</row>
    <row r="12" spans="1:19" hidden="1" x14ac:dyDescent="0.25">
      <c r="A12" s="17"/>
      <c r="B12" s="16"/>
      <c r="C12" s="42"/>
      <c r="D12" s="42"/>
      <c r="E12" s="42"/>
      <c r="F12" s="16"/>
      <c r="G12" s="16"/>
      <c r="H12" s="16"/>
      <c r="I12" s="16"/>
      <c r="J12" s="16"/>
      <c r="K12" s="16"/>
      <c r="L12" s="17"/>
      <c r="M12" s="17"/>
      <c r="N12" s="17"/>
      <c r="O12" s="17"/>
      <c r="P12" s="17"/>
      <c r="Q12" s="17"/>
      <c r="R12" s="51"/>
      <c r="S12" s="51"/>
    </row>
    <row r="13" spans="1:19" ht="31.5" customHeight="1" x14ac:dyDescent="0.25">
      <c r="A13" s="103" t="s">
        <v>119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</row>
    <row r="14" spans="1:19" ht="2.25" hidden="1" customHeight="1" x14ac:dyDescent="0.25">
      <c r="A14" s="39"/>
      <c r="B14" s="40"/>
      <c r="C14" s="43"/>
      <c r="D14" s="43"/>
      <c r="E14" s="43"/>
      <c r="F14" s="40"/>
      <c r="G14" s="40"/>
      <c r="H14" s="40"/>
      <c r="I14" s="40"/>
      <c r="J14" s="40"/>
      <c r="K14" s="40"/>
      <c r="L14" s="39"/>
      <c r="M14" s="39"/>
      <c r="N14" s="39"/>
      <c r="O14" s="39"/>
      <c r="P14" s="39"/>
      <c r="Q14" s="39"/>
      <c r="R14" s="52"/>
      <c r="S14" s="52"/>
    </row>
    <row r="15" spans="1:19" hidden="1" x14ac:dyDescent="0.25">
      <c r="A15" s="22"/>
      <c r="B15" s="24" t="s">
        <v>2</v>
      </c>
      <c r="C15" s="44" t="s">
        <v>3</v>
      </c>
      <c r="D15" s="45"/>
      <c r="E15" s="46"/>
      <c r="F15" s="23"/>
      <c r="G15" s="23"/>
      <c r="H15" s="23"/>
      <c r="I15" s="23"/>
      <c r="J15" s="23"/>
      <c r="K15" s="23"/>
      <c r="L15" s="22"/>
      <c r="M15" s="22"/>
      <c r="N15" s="22"/>
      <c r="O15" s="22"/>
      <c r="P15" s="22"/>
      <c r="Q15" s="22"/>
      <c r="R15" s="53"/>
      <c r="S15" s="53"/>
    </row>
    <row r="16" spans="1:19" ht="12" hidden="1" customHeight="1" x14ac:dyDescent="0.25">
      <c r="A16" s="22"/>
      <c r="B16" s="24" t="s">
        <v>4</v>
      </c>
      <c r="C16" s="44" t="s">
        <v>5</v>
      </c>
      <c r="D16" s="45"/>
      <c r="E16" s="46"/>
      <c r="F16" s="23"/>
      <c r="G16" s="23"/>
      <c r="H16" s="23"/>
      <c r="I16" s="23"/>
      <c r="J16" s="23"/>
      <c r="K16" s="23"/>
      <c r="L16" s="22"/>
      <c r="M16" s="22"/>
      <c r="N16" s="22"/>
      <c r="O16" s="22"/>
      <c r="P16" s="22"/>
      <c r="Q16" s="22"/>
      <c r="R16" s="53"/>
      <c r="S16" s="53"/>
    </row>
    <row r="17" spans="1:22" ht="0.75" hidden="1" customHeight="1" x14ac:dyDescent="0.25">
      <c r="A17" s="22"/>
      <c r="B17" s="24" t="s">
        <v>6</v>
      </c>
      <c r="C17" s="44" t="s">
        <v>7</v>
      </c>
      <c r="D17" s="45"/>
      <c r="E17" s="46"/>
      <c r="F17" s="23"/>
      <c r="G17" s="23"/>
      <c r="H17" s="23"/>
      <c r="I17" s="23"/>
      <c r="J17" s="23"/>
      <c r="K17" s="23"/>
      <c r="L17" s="22"/>
      <c r="M17" s="22"/>
      <c r="N17" s="22"/>
      <c r="O17" s="22"/>
      <c r="P17" s="22"/>
      <c r="Q17" s="22"/>
      <c r="R17" s="53"/>
      <c r="S17" s="53"/>
    </row>
    <row r="18" spans="1:22" ht="39.75" customHeight="1" x14ac:dyDescent="0.25">
      <c r="A18" s="105" t="s">
        <v>8</v>
      </c>
      <c r="B18" s="106" t="s">
        <v>9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7" t="s">
        <v>116</v>
      </c>
      <c r="M18" s="107"/>
      <c r="N18" s="62"/>
      <c r="O18" s="107" t="s">
        <v>115</v>
      </c>
      <c r="P18" s="107"/>
      <c r="Q18" s="62"/>
      <c r="R18" s="107" t="s">
        <v>114</v>
      </c>
      <c r="S18" s="107"/>
    </row>
    <row r="19" spans="1:22" ht="23.25" customHeight="1" x14ac:dyDescent="0.25">
      <c r="A19" s="105"/>
      <c r="B19" s="87" t="s">
        <v>10</v>
      </c>
      <c r="C19" s="87"/>
      <c r="D19" s="87"/>
      <c r="E19" s="87"/>
      <c r="F19" s="87"/>
      <c r="G19" s="87"/>
      <c r="H19" s="63">
        <f>SUM(H23:H32)</f>
        <v>343061350</v>
      </c>
      <c r="I19" s="63">
        <f>SUM(I23:I32)</f>
        <v>0</v>
      </c>
      <c r="J19" s="63">
        <f>SUM(J23:J32)</f>
        <v>343061350</v>
      </c>
      <c r="K19" s="64"/>
      <c r="L19" s="65"/>
      <c r="M19" s="65"/>
      <c r="N19" s="65"/>
      <c r="O19" s="65"/>
      <c r="P19" s="65"/>
      <c r="Q19" s="65"/>
      <c r="R19" s="65"/>
      <c r="S19" s="65"/>
    </row>
    <row r="20" spans="1:22" ht="61.5" customHeight="1" x14ac:dyDescent="0.25">
      <c r="A20" s="105"/>
      <c r="B20" s="107" t="s">
        <v>11</v>
      </c>
      <c r="C20" s="108" t="s">
        <v>12</v>
      </c>
      <c r="D20" s="108"/>
      <c r="E20" s="108"/>
      <c r="F20" s="107" t="s">
        <v>13</v>
      </c>
      <c r="G20" s="107" t="s">
        <v>14</v>
      </c>
      <c r="H20" s="107" t="s">
        <v>15</v>
      </c>
      <c r="I20" s="107" t="s">
        <v>16</v>
      </c>
      <c r="J20" s="107" t="s">
        <v>17</v>
      </c>
      <c r="K20" s="107" t="s">
        <v>18</v>
      </c>
      <c r="L20" s="107" t="s">
        <v>19</v>
      </c>
      <c r="M20" s="109"/>
      <c r="N20" s="66"/>
      <c r="O20" s="107" t="s">
        <v>19</v>
      </c>
      <c r="P20" s="107"/>
      <c r="Q20" s="62"/>
      <c r="R20" s="62" t="s">
        <v>20</v>
      </c>
      <c r="S20" s="62" t="s">
        <v>21</v>
      </c>
    </row>
    <row r="21" spans="1:22" ht="51" customHeight="1" x14ac:dyDescent="0.25">
      <c r="A21" s="105"/>
      <c r="B21" s="107"/>
      <c r="C21" s="67" t="s">
        <v>22</v>
      </c>
      <c r="D21" s="67" t="s">
        <v>23</v>
      </c>
      <c r="E21" s="67" t="s">
        <v>24</v>
      </c>
      <c r="F21" s="107"/>
      <c r="G21" s="107"/>
      <c r="H21" s="107"/>
      <c r="I21" s="107"/>
      <c r="J21" s="107"/>
      <c r="K21" s="107"/>
      <c r="L21" s="62" t="s">
        <v>117</v>
      </c>
      <c r="M21" s="62" t="s">
        <v>113</v>
      </c>
      <c r="N21" s="62" t="s">
        <v>112</v>
      </c>
      <c r="O21" s="62" t="s">
        <v>25</v>
      </c>
      <c r="P21" s="62" t="s">
        <v>26</v>
      </c>
      <c r="Q21" s="62" t="s">
        <v>111</v>
      </c>
      <c r="R21" s="62" t="s">
        <v>27</v>
      </c>
      <c r="S21" s="62" t="s">
        <v>28</v>
      </c>
    </row>
    <row r="22" spans="1:22" ht="18.75" customHeight="1" x14ac:dyDescent="0.25">
      <c r="A22" s="68"/>
      <c r="B22" s="65"/>
      <c r="C22" s="69"/>
      <c r="D22" s="69"/>
      <c r="E22" s="69"/>
      <c r="F22" s="65"/>
      <c r="G22" s="65"/>
      <c r="H22" s="70">
        <f t="shared" ref="H22:K22" si="0">SUM(H23:H32)</f>
        <v>343061350</v>
      </c>
      <c r="I22" s="70">
        <f t="shared" si="0"/>
        <v>0</v>
      </c>
      <c r="J22" s="70">
        <f t="shared" si="0"/>
        <v>343061350</v>
      </c>
      <c r="K22" s="70">
        <f t="shared" si="0"/>
        <v>85146</v>
      </c>
      <c r="L22" s="70"/>
      <c r="M22" s="70">
        <f>M23+M24+M25+M26+M27+M28+M29+M30+M31+M32</f>
        <v>85765337.5</v>
      </c>
      <c r="N22" s="70"/>
      <c r="O22" s="70">
        <f>O23+O25+O26+O27+O30+O31</f>
        <v>26328</v>
      </c>
      <c r="P22" s="70">
        <f>P23+P24+P25+P26+P28+P29+P30+P31+P32</f>
        <v>108164330.64</v>
      </c>
      <c r="Q22" s="70"/>
      <c r="R22" s="71" t="e">
        <f>O22/L22*100</f>
        <v>#DIV/0!</v>
      </c>
      <c r="S22" s="71">
        <f>P22/M22*100</f>
        <v>126.1166035054663</v>
      </c>
    </row>
    <row r="23" spans="1:22" ht="43.5" customHeight="1" x14ac:dyDescent="0.25">
      <c r="A23" s="88">
        <v>5874</v>
      </c>
      <c r="B23" s="91" t="s">
        <v>29</v>
      </c>
      <c r="C23" s="90">
        <v>3</v>
      </c>
      <c r="D23" s="90">
        <v>3.3</v>
      </c>
      <c r="E23" s="90" t="s">
        <v>30</v>
      </c>
      <c r="F23" s="91" t="s">
        <v>31</v>
      </c>
      <c r="G23" s="20" t="s">
        <v>32</v>
      </c>
      <c r="H23" s="25">
        <v>25164357</v>
      </c>
      <c r="I23" s="25"/>
      <c r="J23" s="25">
        <v>25164357</v>
      </c>
      <c r="K23" s="85">
        <v>71500</v>
      </c>
      <c r="L23" s="85">
        <v>17875</v>
      </c>
      <c r="M23" s="25">
        <v>6291089.25</v>
      </c>
      <c r="N23" s="85">
        <f>M23+M24</f>
        <v>76109089.25</v>
      </c>
      <c r="O23" s="85">
        <v>19864</v>
      </c>
      <c r="P23" s="26">
        <v>5189289.49</v>
      </c>
      <c r="Q23" s="85">
        <f>P23+P24</f>
        <v>98839866.659999996</v>
      </c>
      <c r="R23" s="96">
        <f>O23/L23*100</f>
        <v>111.12727272727273</v>
      </c>
      <c r="S23" s="96">
        <f>Q23/N23*100</f>
        <v>129.86604837082584</v>
      </c>
      <c r="V23" s="5"/>
    </row>
    <row r="24" spans="1:22" ht="41.25" customHeight="1" x14ac:dyDescent="0.25">
      <c r="A24" s="88"/>
      <c r="B24" s="91"/>
      <c r="C24" s="90"/>
      <c r="D24" s="90"/>
      <c r="E24" s="90"/>
      <c r="F24" s="91"/>
      <c r="G24" s="20" t="s">
        <v>33</v>
      </c>
      <c r="H24" s="25">
        <v>279272000</v>
      </c>
      <c r="I24" s="25"/>
      <c r="J24" s="25">
        <v>279272000</v>
      </c>
      <c r="K24" s="85"/>
      <c r="L24" s="85"/>
      <c r="M24" s="25">
        <v>69818000</v>
      </c>
      <c r="N24" s="85"/>
      <c r="O24" s="85"/>
      <c r="P24" s="26">
        <v>93650577.170000002</v>
      </c>
      <c r="Q24" s="85"/>
      <c r="R24" s="96"/>
      <c r="S24" s="96"/>
    </row>
    <row r="25" spans="1:22" ht="65.25" customHeight="1" x14ac:dyDescent="0.25">
      <c r="A25" s="61" t="s">
        <v>34</v>
      </c>
      <c r="B25" s="20" t="s">
        <v>35</v>
      </c>
      <c r="C25" s="15">
        <v>3</v>
      </c>
      <c r="D25" s="15">
        <v>3.3</v>
      </c>
      <c r="E25" s="15" t="s">
        <v>30</v>
      </c>
      <c r="F25" s="27" t="s">
        <v>36</v>
      </c>
      <c r="G25" s="20" t="s">
        <v>37</v>
      </c>
      <c r="H25" s="25">
        <v>5015000</v>
      </c>
      <c r="I25" s="25"/>
      <c r="J25" s="25">
        <v>5015000</v>
      </c>
      <c r="K25" s="28">
        <v>35</v>
      </c>
      <c r="L25" s="25">
        <v>8</v>
      </c>
      <c r="M25" s="25">
        <v>1253750</v>
      </c>
      <c r="N25" s="25"/>
      <c r="O25" s="25">
        <v>12</v>
      </c>
      <c r="P25" s="26">
        <v>3334731.01</v>
      </c>
      <c r="Q25" s="25"/>
      <c r="R25" s="26">
        <f>O25/L25*100</f>
        <v>150</v>
      </c>
      <c r="S25" s="26">
        <f>P25/M25*100</f>
        <v>265.98053918245262</v>
      </c>
      <c r="U25" s="5"/>
    </row>
    <row r="26" spans="1:22" ht="66" customHeight="1" x14ac:dyDescent="0.25">
      <c r="A26" s="61">
        <v>6809</v>
      </c>
      <c r="B26" s="20" t="s">
        <v>38</v>
      </c>
      <c r="C26" s="15">
        <v>3</v>
      </c>
      <c r="D26" s="15">
        <v>3.3</v>
      </c>
      <c r="E26" s="15" t="s">
        <v>30</v>
      </c>
      <c r="F26" s="27" t="s">
        <v>39</v>
      </c>
      <c r="G26" s="20" t="s">
        <v>40</v>
      </c>
      <c r="H26" s="25">
        <v>5571600</v>
      </c>
      <c r="I26" s="25"/>
      <c r="J26" s="25">
        <v>5571600</v>
      </c>
      <c r="K26" s="28">
        <v>8</v>
      </c>
      <c r="L26" s="25">
        <v>2</v>
      </c>
      <c r="M26" s="25">
        <v>1392900</v>
      </c>
      <c r="N26" s="25"/>
      <c r="O26" s="25">
        <v>7</v>
      </c>
      <c r="P26" s="26">
        <v>1663242.03</v>
      </c>
      <c r="Q26" s="25"/>
      <c r="R26" s="26">
        <f>O26/L26*100</f>
        <v>350</v>
      </c>
      <c r="S26" s="26">
        <f>P26/M26*100</f>
        <v>119.408574197717</v>
      </c>
    </row>
    <row r="27" spans="1:22" ht="60" customHeight="1" x14ac:dyDescent="0.25">
      <c r="A27" s="88">
        <v>6810</v>
      </c>
      <c r="B27" s="91" t="s">
        <v>41</v>
      </c>
      <c r="C27" s="90">
        <v>3</v>
      </c>
      <c r="D27" s="90">
        <v>3.3</v>
      </c>
      <c r="E27" s="90" t="s">
        <v>30</v>
      </c>
      <c r="F27" s="91" t="s">
        <v>42</v>
      </c>
      <c r="G27" s="20" t="s">
        <v>43</v>
      </c>
      <c r="H27" s="29">
        <v>640000</v>
      </c>
      <c r="I27" s="30"/>
      <c r="J27" s="29">
        <v>640000</v>
      </c>
      <c r="K27" s="84">
        <v>4903</v>
      </c>
      <c r="L27" s="85">
        <v>1800</v>
      </c>
      <c r="M27" s="25">
        <v>160000</v>
      </c>
      <c r="N27" s="85">
        <f>M27+M28+M29</f>
        <v>3508735</v>
      </c>
      <c r="O27" s="85">
        <v>3566</v>
      </c>
      <c r="P27" s="31" t="s">
        <v>44</v>
      </c>
      <c r="Q27" s="86">
        <f>P28+P29</f>
        <v>2927433.1300000004</v>
      </c>
      <c r="R27" s="94">
        <f>O27/L27*100</f>
        <v>198.11111111111111</v>
      </c>
      <c r="S27" s="97">
        <f>Q27/N27*100</f>
        <v>83.43272233440257</v>
      </c>
    </row>
    <row r="28" spans="1:22" ht="75" customHeight="1" x14ac:dyDescent="0.25">
      <c r="A28" s="88"/>
      <c r="B28" s="91"/>
      <c r="C28" s="90"/>
      <c r="D28" s="90"/>
      <c r="E28" s="90"/>
      <c r="F28" s="91"/>
      <c r="G28" s="20" t="s">
        <v>45</v>
      </c>
      <c r="H28" s="29">
        <v>395000</v>
      </c>
      <c r="I28" s="30"/>
      <c r="J28" s="29">
        <v>395000</v>
      </c>
      <c r="K28" s="84"/>
      <c r="L28" s="85"/>
      <c r="M28" s="25">
        <v>98750</v>
      </c>
      <c r="N28" s="85"/>
      <c r="O28" s="85"/>
      <c r="P28" s="26">
        <v>20241.72</v>
      </c>
      <c r="Q28" s="86"/>
      <c r="R28" s="94"/>
      <c r="S28" s="97"/>
    </row>
    <row r="29" spans="1:22" ht="56.25" customHeight="1" x14ac:dyDescent="0.25">
      <c r="A29" s="88"/>
      <c r="B29" s="91"/>
      <c r="C29" s="90"/>
      <c r="D29" s="90"/>
      <c r="E29" s="90"/>
      <c r="F29" s="91"/>
      <c r="G29" s="20" t="s">
        <v>46</v>
      </c>
      <c r="H29" s="29">
        <v>12999940</v>
      </c>
      <c r="I29" s="30"/>
      <c r="J29" s="29">
        <v>12999940</v>
      </c>
      <c r="K29" s="84"/>
      <c r="L29" s="85"/>
      <c r="M29" s="25">
        <v>3249985</v>
      </c>
      <c r="N29" s="85"/>
      <c r="O29" s="85"/>
      <c r="P29" s="26">
        <v>2907191.41</v>
      </c>
      <c r="Q29" s="86"/>
      <c r="R29" s="94"/>
      <c r="S29" s="97"/>
      <c r="U29" s="5"/>
    </row>
    <row r="30" spans="1:22" ht="91.5" customHeight="1" x14ac:dyDescent="0.25">
      <c r="A30" s="61">
        <v>6811</v>
      </c>
      <c r="B30" s="20" t="s">
        <v>47</v>
      </c>
      <c r="C30" s="15">
        <v>3</v>
      </c>
      <c r="D30" s="15">
        <v>3.3</v>
      </c>
      <c r="E30" s="15" t="s">
        <v>30</v>
      </c>
      <c r="F30" s="27" t="s">
        <v>48</v>
      </c>
      <c r="G30" s="20" t="s">
        <v>49</v>
      </c>
      <c r="H30" s="32">
        <v>2059448</v>
      </c>
      <c r="I30" s="33"/>
      <c r="J30" s="32">
        <v>2059448</v>
      </c>
      <c r="K30" s="28">
        <v>2700</v>
      </c>
      <c r="L30" s="25">
        <v>675</v>
      </c>
      <c r="M30" s="25">
        <v>514862</v>
      </c>
      <c r="N30" s="25"/>
      <c r="O30" s="25">
        <v>518</v>
      </c>
      <c r="P30" s="25">
        <v>77974.399999999994</v>
      </c>
      <c r="Q30" s="34" t="s">
        <v>44</v>
      </c>
      <c r="R30" s="26">
        <f>O30/L30*100</f>
        <v>76.740740740740748</v>
      </c>
      <c r="S30" s="26">
        <f>P30/M30*100</f>
        <v>15.144718390559023</v>
      </c>
      <c r="U30" s="5"/>
    </row>
    <row r="31" spans="1:22" ht="78" customHeight="1" x14ac:dyDescent="0.25">
      <c r="A31" s="88">
        <v>6812</v>
      </c>
      <c r="B31" s="91" t="s">
        <v>50</v>
      </c>
      <c r="C31" s="90">
        <v>3</v>
      </c>
      <c r="D31" s="90">
        <v>3.3</v>
      </c>
      <c r="E31" s="90" t="s">
        <v>30</v>
      </c>
      <c r="F31" s="91" t="s">
        <v>51</v>
      </c>
      <c r="G31" s="20" t="s">
        <v>52</v>
      </c>
      <c r="H31" s="29">
        <v>9124005</v>
      </c>
      <c r="I31" s="33"/>
      <c r="J31" s="32">
        <v>9124005</v>
      </c>
      <c r="K31" s="84">
        <v>6000</v>
      </c>
      <c r="L31" s="85">
        <v>1500</v>
      </c>
      <c r="M31" s="25">
        <v>2281001.25</v>
      </c>
      <c r="N31" s="85">
        <f>M31+M32</f>
        <v>2986001.25</v>
      </c>
      <c r="O31" s="85">
        <v>2361</v>
      </c>
      <c r="P31" s="26">
        <v>1199395.9099999999</v>
      </c>
      <c r="Q31" s="86">
        <f>P31+P32</f>
        <v>1321083.4099999999</v>
      </c>
      <c r="R31" s="94">
        <f>O31/L31*100</f>
        <v>157.4</v>
      </c>
      <c r="S31" s="96">
        <f>Q31/N31*100</f>
        <v>44.242560514668234</v>
      </c>
      <c r="U31" s="5"/>
    </row>
    <row r="32" spans="1:22" ht="54" customHeight="1" x14ac:dyDescent="0.25">
      <c r="A32" s="88"/>
      <c r="B32" s="91"/>
      <c r="C32" s="90"/>
      <c r="D32" s="90">
        <v>3.3</v>
      </c>
      <c r="E32" s="90" t="s">
        <v>30</v>
      </c>
      <c r="F32" s="91"/>
      <c r="G32" s="20" t="s">
        <v>53</v>
      </c>
      <c r="H32" s="29">
        <v>2820000</v>
      </c>
      <c r="I32" s="33"/>
      <c r="J32" s="32">
        <v>2820000</v>
      </c>
      <c r="K32" s="84"/>
      <c r="L32" s="85"/>
      <c r="M32" s="25">
        <v>705000</v>
      </c>
      <c r="N32" s="85"/>
      <c r="O32" s="85"/>
      <c r="P32" s="26">
        <v>121687.5</v>
      </c>
      <c r="Q32" s="86"/>
      <c r="R32" s="94"/>
      <c r="S32" s="96"/>
      <c r="U32" s="5"/>
    </row>
    <row r="33" spans="1:21" ht="26.25" customHeight="1" x14ac:dyDescent="0.25">
      <c r="A33" s="87" t="s">
        <v>54</v>
      </c>
      <c r="B33" s="87"/>
      <c r="C33" s="87"/>
      <c r="D33" s="87"/>
      <c r="E33" s="87"/>
      <c r="F33" s="87"/>
      <c r="G33" s="87"/>
      <c r="H33" s="72">
        <f>SUM(H34:H36)</f>
        <v>19548000</v>
      </c>
      <c r="I33" s="72">
        <f>SUM(I34:I36)</f>
        <v>0</v>
      </c>
      <c r="J33" s="72">
        <f>SUM(J34:J36)</f>
        <v>19548000</v>
      </c>
      <c r="K33" s="73">
        <f>K34+K36</f>
        <v>16780</v>
      </c>
      <c r="L33" s="73">
        <f>L34+L36</f>
        <v>7914</v>
      </c>
      <c r="M33" s="73">
        <f>M34+M35+M36</f>
        <v>4887000</v>
      </c>
      <c r="N33" s="73"/>
      <c r="O33" s="73">
        <f>O34+O36</f>
        <v>502</v>
      </c>
      <c r="P33" s="74">
        <f>P34+P35</f>
        <v>2737703.88</v>
      </c>
      <c r="Q33" s="74"/>
      <c r="R33" s="75">
        <f>O33/L33*100</f>
        <v>6.3431892848117259</v>
      </c>
      <c r="S33" s="75">
        <f>P33/M33*100</f>
        <v>56.02013259668508</v>
      </c>
      <c r="U33" s="5"/>
    </row>
    <row r="34" spans="1:21" ht="54" customHeight="1" x14ac:dyDescent="0.25">
      <c r="A34" s="88">
        <v>6814</v>
      </c>
      <c r="B34" s="91" t="s">
        <v>55</v>
      </c>
      <c r="C34" s="90">
        <v>2</v>
      </c>
      <c r="D34" s="90">
        <v>2.2999999999999998</v>
      </c>
      <c r="E34" s="90" t="s">
        <v>56</v>
      </c>
      <c r="F34" s="91" t="s">
        <v>57</v>
      </c>
      <c r="G34" s="20" t="s">
        <v>58</v>
      </c>
      <c r="H34" s="18">
        <v>18098000</v>
      </c>
      <c r="I34" s="19"/>
      <c r="J34" s="18">
        <v>18098000</v>
      </c>
      <c r="K34" s="84">
        <v>12780</v>
      </c>
      <c r="L34" s="99">
        <v>6390</v>
      </c>
      <c r="M34" s="25">
        <v>4524500</v>
      </c>
      <c r="N34" s="85">
        <f>M34+M35</f>
        <v>4688250</v>
      </c>
      <c r="O34" s="99">
        <v>0</v>
      </c>
      <c r="P34" s="26">
        <v>2685603.88</v>
      </c>
      <c r="Q34" s="86">
        <f>P34+P35</f>
        <v>2737703.88</v>
      </c>
      <c r="R34" s="97" t="s">
        <v>44</v>
      </c>
      <c r="S34" s="96">
        <f>Q34/N34*100</f>
        <v>58.395006239001759</v>
      </c>
    </row>
    <row r="35" spans="1:21" ht="47.25" customHeight="1" x14ac:dyDescent="0.25">
      <c r="A35" s="88"/>
      <c r="B35" s="91"/>
      <c r="C35" s="90"/>
      <c r="D35" s="90"/>
      <c r="E35" s="90"/>
      <c r="F35" s="91"/>
      <c r="G35" s="20" t="s">
        <v>59</v>
      </c>
      <c r="H35" s="18">
        <v>655000</v>
      </c>
      <c r="I35" s="19"/>
      <c r="J35" s="18">
        <v>655000</v>
      </c>
      <c r="K35" s="84"/>
      <c r="L35" s="99"/>
      <c r="M35" s="25">
        <v>163750</v>
      </c>
      <c r="N35" s="85"/>
      <c r="O35" s="99"/>
      <c r="P35" s="26">
        <v>52100</v>
      </c>
      <c r="Q35" s="86"/>
      <c r="R35" s="97"/>
      <c r="S35" s="96"/>
    </row>
    <row r="36" spans="1:21" ht="57.75" customHeight="1" x14ac:dyDescent="0.25">
      <c r="A36" s="61">
        <v>6813</v>
      </c>
      <c r="B36" s="20" t="s">
        <v>60</v>
      </c>
      <c r="C36" s="15">
        <v>2</v>
      </c>
      <c r="D36" s="15">
        <v>2.2999999999999998</v>
      </c>
      <c r="E36" s="15" t="s">
        <v>56</v>
      </c>
      <c r="F36" s="27" t="s">
        <v>51</v>
      </c>
      <c r="G36" s="20" t="s">
        <v>61</v>
      </c>
      <c r="H36" s="18">
        <v>795000</v>
      </c>
      <c r="I36" s="19"/>
      <c r="J36" s="18">
        <v>795000</v>
      </c>
      <c r="K36" s="29">
        <v>4000</v>
      </c>
      <c r="L36" s="25">
        <v>1524</v>
      </c>
      <c r="M36" s="25">
        <v>198750</v>
      </c>
      <c r="N36" s="31" t="s">
        <v>44</v>
      </c>
      <c r="O36" s="25">
        <v>502</v>
      </c>
      <c r="P36" s="31" t="s">
        <v>44</v>
      </c>
      <c r="Q36" s="31"/>
      <c r="R36" s="25">
        <f>O36/L36*100</f>
        <v>32.939632545931758</v>
      </c>
      <c r="S36" s="25" t="s">
        <v>44</v>
      </c>
    </row>
    <row r="37" spans="1:21" ht="18.75" customHeight="1" x14ac:dyDescent="0.25">
      <c r="A37" s="87" t="s">
        <v>62</v>
      </c>
      <c r="B37" s="87"/>
      <c r="C37" s="87"/>
      <c r="D37" s="87"/>
      <c r="E37" s="87"/>
      <c r="F37" s="87"/>
      <c r="G37" s="87"/>
      <c r="H37" s="72">
        <f t="shared" ref="H37:I37" si="1">SUM(H38:H55)</f>
        <v>402600000</v>
      </c>
      <c r="I37" s="72">
        <f t="shared" si="1"/>
        <v>0</v>
      </c>
      <c r="J37" s="72">
        <f>H37</f>
        <v>402600000</v>
      </c>
      <c r="K37" s="76"/>
      <c r="L37" s="76">
        <f>L38+L40+L42+L44+L45+L46+L47+L50+L53</f>
        <v>24159</v>
      </c>
      <c r="M37" s="76">
        <f>M38+M39+M40+M41+M42+M43+M44+M45+M46+M47+M48+M49+M50+M51+M52+M53+M54+M55</f>
        <v>100650000</v>
      </c>
      <c r="N37" s="76"/>
      <c r="O37" s="76">
        <f>O38+O40+O42+O44+O45+O46+O47+O50+O53</f>
        <v>0</v>
      </c>
      <c r="P37" s="76">
        <f>P38+P39</f>
        <v>21903003.309999999</v>
      </c>
      <c r="Q37" s="76"/>
      <c r="R37" s="75">
        <f>O37/L37*100</f>
        <v>0</v>
      </c>
      <c r="S37" s="75">
        <f>P37/M37*100</f>
        <v>21.761553214108297</v>
      </c>
    </row>
    <row r="38" spans="1:21" s="4" customFormat="1" ht="55.5" customHeight="1" x14ac:dyDescent="0.25">
      <c r="A38" s="88">
        <v>7464</v>
      </c>
      <c r="B38" s="91" t="s">
        <v>63</v>
      </c>
      <c r="C38" s="95">
        <v>3</v>
      </c>
      <c r="D38" s="95">
        <v>3.4</v>
      </c>
      <c r="E38" s="95" t="s">
        <v>64</v>
      </c>
      <c r="F38" s="91" t="s">
        <v>65</v>
      </c>
      <c r="G38" s="20" t="s">
        <v>66</v>
      </c>
      <c r="H38" s="25">
        <v>35175528</v>
      </c>
      <c r="I38" s="25">
        <v>11400000</v>
      </c>
      <c r="J38" s="25">
        <v>46575528</v>
      </c>
      <c r="K38" s="85">
        <v>3660</v>
      </c>
      <c r="L38" s="85">
        <v>915</v>
      </c>
      <c r="M38" s="35">
        <v>8793882</v>
      </c>
      <c r="N38" s="86">
        <f>M38+M39</f>
        <v>40342360</v>
      </c>
      <c r="O38" s="85"/>
      <c r="P38" s="26">
        <v>434113</v>
      </c>
      <c r="Q38" s="86">
        <f>P38+P39</f>
        <v>21903003.309999999</v>
      </c>
      <c r="R38" s="94">
        <f>O38/L38*100</f>
        <v>0</v>
      </c>
      <c r="S38" s="96">
        <f>Q38/N38*100</f>
        <v>54.292816062322579</v>
      </c>
      <c r="T38" s="1"/>
    </row>
    <row r="39" spans="1:21" s="4" customFormat="1" ht="69.75" customHeight="1" x14ac:dyDescent="0.25">
      <c r="A39" s="88"/>
      <c r="B39" s="91"/>
      <c r="C39" s="95"/>
      <c r="D39" s="95"/>
      <c r="E39" s="95"/>
      <c r="F39" s="91"/>
      <c r="G39" s="20" t="s">
        <v>67</v>
      </c>
      <c r="H39" s="25">
        <v>126193912</v>
      </c>
      <c r="I39" s="25">
        <v>-11400000</v>
      </c>
      <c r="J39" s="25">
        <v>126193912</v>
      </c>
      <c r="K39" s="85"/>
      <c r="L39" s="85"/>
      <c r="M39" s="35">
        <v>31548478</v>
      </c>
      <c r="N39" s="86"/>
      <c r="O39" s="85"/>
      <c r="P39" s="26">
        <v>21468890.309999999</v>
      </c>
      <c r="Q39" s="86"/>
      <c r="R39" s="94"/>
      <c r="S39" s="96"/>
      <c r="T39" s="1"/>
    </row>
    <row r="40" spans="1:21" ht="51.75" customHeight="1" x14ac:dyDescent="0.25">
      <c r="A40" s="88">
        <v>7465</v>
      </c>
      <c r="B40" s="91" t="s">
        <v>68</v>
      </c>
      <c r="C40" s="95">
        <v>3</v>
      </c>
      <c r="D40" s="95">
        <v>3.4</v>
      </c>
      <c r="E40" s="95" t="s">
        <v>64</v>
      </c>
      <c r="F40" s="91" t="s">
        <v>69</v>
      </c>
      <c r="G40" s="20" t="s">
        <v>70</v>
      </c>
      <c r="H40" s="21">
        <v>15042720</v>
      </c>
      <c r="I40" s="21"/>
      <c r="J40" s="21">
        <v>15042720</v>
      </c>
      <c r="K40" s="85">
        <v>2000</v>
      </c>
      <c r="L40" s="85">
        <v>500</v>
      </c>
      <c r="M40" s="25">
        <v>3760680</v>
      </c>
      <c r="N40" s="85">
        <f>M40+M41</f>
        <v>21561382</v>
      </c>
      <c r="O40" s="85"/>
      <c r="P40" s="31" t="s">
        <v>44</v>
      </c>
      <c r="Q40" s="86" t="s">
        <v>44</v>
      </c>
      <c r="R40" s="94"/>
      <c r="S40" s="110" t="s">
        <v>44</v>
      </c>
    </row>
    <row r="41" spans="1:21" ht="69.75" customHeight="1" x14ac:dyDescent="0.25">
      <c r="A41" s="88"/>
      <c r="B41" s="91"/>
      <c r="C41" s="95"/>
      <c r="D41" s="95"/>
      <c r="E41" s="95"/>
      <c r="F41" s="91"/>
      <c r="G41" s="20" t="s">
        <v>67</v>
      </c>
      <c r="H41" s="21">
        <v>71202808</v>
      </c>
      <c r="I41" s="21"/>
      <c r="J41" s="21">
        <v>71202808</v>
      </c>
      <c r="K41" s="85"/>
      <c r="L41" s="85"/>
      <c r="M41" s="25">
        <v>17800702</v>
      </c>
      <c r="N41" s="85"/>
      <c r="O41" s="85"/>
      <c r="P41" s="31" t="s">
        <v>44</v>
      </c>
      <c r="Q41" s="86"/>
      <c r="R41" s="94"/>
      <c r="S41" s="110"/>
    </row>
    <row r="42" spans="1:21" ht="51.75" customHeight="1" x14ac:dyDescent="0.25">
      <c r="A42" s="88">
        <v>7466</v>
      </c>
      <c r="B42" s="91" t="s">
        <v>71</v>
      </c>
      <c r="C42" s="95">
        <v>3</v>
      </c>
      <c r="D42" s="95">
        <v>3.4</v>
      </c>
      <c r="E42" s="95" t="s">
        <v>64</v>
      </c>
      <c r="F42" s="91" t="s">
        <v>72</v>
      </c>
      <c r="G42" s="20" t="s">
        <v>70</v>
      </c>
      <c r="H42" s="21">
        <v>7514240</v>
      </c>
      <c r="I42" s="21"/>
      <c r="J42" s="21">
        <v>7514240</v>
      </c>
      <c r="K42" s="85">
        <v>940</v>
      </c>
      <c r="L42" s="85">
        <v>235</v>
      </c>
      <c r="M42" s="25">
        <v>1878560</v>
      </c>
      <c r="N42" s="85">
        <f>M42+M43</f>
        <v>9788620</v>
      </c>
      <c r="O42" s="85"/>
      <c r="P42" s="31" t="s">
        <v>44</v>
      </c>
      <c r="Q42" s="86">
        <f>P43</f>
        <v>130095</v>
      </c>
      <c r="R42" s="94">
        <v>0</v>
      </c>
      <c r="S42" s="97">
        <f>Q42/N42*100</f>
        <v>1.3290433176484528</v>
      </c>
    </row>
    <row r="43" spans="1:21" ht="66.75" customHeight="1" x14ac:dyDescent="0.25">
      <c r="A43" s="88"/>
      <c r="B43" s="91"/>
      <c r="C43" s="95"/>
      <c r="D43" s="95"/>
      <c r="E43" s="95"/>
      <c r="F43" s="91"/>
      <c r="G43" s="20" t="s">
        <v>67</v>
      </c>
      <c r="H43" s="21">
        <v>31640240</v>
      </c>
      <c r="I43" s="21"/>
      <c r="J43" s="21">
        <v>31640240</v>
      </c>
      <c r="K43" s="85"/>
      <c r="L43" s="85"/>
      <c r="M43" s="25">
        <v>7910060</v>
      </c>
      <c r="N43" s="85"/>
      <c r="O43" s="85"/>
      <c r="P43" s="26">
        <v>130095</v>
      </c>
      <c r="Q43" s="86"/>
      <c r="R43" s="94"/>
      <c r="S43" s="97"/>
    </row>
    <row r="44" spans="1:21" ht="56.25" customHeight="1" x14ac:dyDescent="0.25">
      <c r="A44" s="61">
        <v>7467</v>
      </c>
      <c r="B44" s="20" t="s">
        <v>73</v>
      </c>
      <c r="C44" s="15">
        <v>3</v>
      </c>
      <c r="D44" s="15">
        <v>3.4</v>
      </c>
      <c r="E44" s="15" t="s">
        <v>64</v>
      </c>
      <c r="F44" s="20" t="s">
        <v>74</v>
      </c>
      <c r="G44" s="20" t="s">
        <v>75</v>
      </c>
      <c r="H44" s="21">
        <v>19875528</v>
      </c>
      <c r="I44" s="21"/>
      <c r="J44" s="21">
        <v>19875528</v>
      </c>
      <c r="K44" s="36">
        <v>400</v>
      </c>
      <c r="L44" s="25">
        <v>100</v>
      </c>
      <c r="M44" s="25">
        <v>4968882</v>
      </c>
      <c r="N44" s="25"/>
      <c r="O44" s="34"/>
      <c r="P44" s="31" t="s">
        <v>44</v>
      </c>
      <c r="Q44" s="31"/>
      <c r="R44" s="37">
        <f>O44/L44*100</f>
        <v>0</v>
      </c>
      <c r="S44" s="58" t="s">
        <v>44</v>
      </c>
    </row>
    <row r="45" spans="1:21" ht="63" customHeight="1" x14ac:dyDescent="0.25">
      <c r="A45" s="61" t="s">
        <v>76</v>
      </c>
      <c r="B45" s="20" t="s">
        <v>77</v>
      </c>
      <c r="C45" s="15">
        <v>3</v>
      </c>
      <c r="D45" s="15">
        <v>3.4</v>
      </c>
      <c r="E45" s="15" t="s">
        <v>64</v>
      </c>
      <c r="F45" s="20" t="s">
        <v>78</v>
      </c>
      <c r="G45" s="20" t="s">
        <v>75</v>
      </c>
      <c r="H45" s="21">
        <v>9205220</v>
      </c>
      <c r="I45" s="21"/>
      <c r="J45" s="21">
        <v>9205220</v>
      </c>
      <c r="K45" s="36">
        <v>360</v>
      </c>
      <c r="L45" s="25">
        <v>90</v>
      </c>
      <c r="M45" s="25">
        <v>2301305</v>
      </c>
      <c r="N45" s="25"/>
      <c r="O45" s="25"/>
      <c r="P45" s="31" t="s">
        <v>44</v>
      </c>
      <c r="Q45" s="31"/>
      <c r="R45" s="37"/>
      <c r="S45" s="58" t="s">
        <v>44</v>
      </c>
    </row>
    <row r="46" spans="1:21" ht="63.75" customHeight="1" x14ac:dyDescent="0.25">
      <c r="A46" s="61" t="s">
        <v>79</v>
      </c>
      <c r="B46" s="20" t="s">
        <v>80</v>
      </c>
      <c r="C46" s="15">
        <v>3</v>
      </c>
      <c r="D46" s="15">
        <v>3.4</v>
      </c>
      <c r="E46" s="15" t="s">
        <v>64</v>
      </c>
      <c r="F46" s="20" t="s">
        <v>81</v>
      </c>
      <c r="G46" s="20" t="s">
        <v>75</v>
      </c>
      <c r="H46" s="21">
        <v>3325740</v>
      </c>
      <c r="I46" s="21"/>
      <c r="J46" s="21">
        <v>3325740</v>
      </c>
      <c r="K46" s="36">
        <v>70</v>
      </c>
      <c r="L46" s="25">
        <v>19</v>
      </c>
      <c r="M46" s="25">
        <v>831435</v>
      </c>
      <c r="N46" s="25"/>
      <c r="O46" s="34"/>
      <c r="P46" s="31" t="s">
        <v>44</v>
      </c>
      <c r="Q46" s="31"/>
      <c r="R46" s="37"/>
      <c r="S46" s="58" t="s">
        <v>44</v>
      </c>
    </row>
    <row r="47" spans="1:21" ht="55.5" customHeight="1" x14ac:dyDescent="0.25">
      <c r="A47" s="88" t="s">
        <v>82</v>
      </c>
      <c r="B47" s="91" t="s">
        <v>83</v>
      </c>
      <c r="C47" s="90">
        <v>3</v>
      </c>
      <c r="D47" s="90">
        <v>3.4</v>
      </c>
      <c r="E47" s="90" t="s">
        <v>64</v>
      </c>
      <c r="F47" s="91" t="s">
        <v>84</v>
      </c>
      <c r="G47" s="20" t="s">
        <v>85</v>
      </c>
      <c r="H47" s="21">
        <v>12814977</v>
      </c>
      <c r="I47" s="21"/>
      <c r="J47" s="21">
        <v>12814977</v>
      </c>
      <c r="K47" s="98">
        <v>53520</v>
      </c>
      <c r="L47" s="85">
        <v>13380</v>
      </c>
      <c r="M47" s="25">
        <v>3203744.25</v>
      </c>
      <c r="N47" s="85">
        <f>M47+M48+M49</f>
        <v>13446486.75</v>
      </c>
      <c r="O47" s="85"/>
      <c r="P47" s="25">
        <v>362882.32</v>
      </c>
      <c r="Q47" s="85">
        <f>P47</f>
        <v>362882.32</v>
      </c>
      <c r="R47" s="94"/>
      <c r="S47" s="97">
        <f>Q47/N47*100</f>
        <v>2.6987147404878824</v>
      </c>
    </row>
    <row r="48" spans="1:21" ht="52.5" customHeight="1" x14ac:dyDescent="0.25">
      <c r="A48" s="88"/>
      <c r="B48" s="91"/>
      <c r="C48" s="90"/>
      <c r="D48" s="90"/>
      <c r="E48" s="90"/>
      <c r="F48" s="91"/>
      <c r="G48" s="20" t="s">
        <v>86</v>
      </c>
      <c r="H48" s="21">
        <v>40758250</v>
      </c>
      <c r="I48" s="21"/>
      <c r="J48" s="21">
        <v>40758250</v>
      </c>
      <c r="K48" s="98"/>
      <c r="L48" s="85"/>
      <c r="M48" s="25">
        <v>10189562.5</v>
      </c>
      <c r="N48" s="85"/>
      <c r="O48" s="85"/>
      <c r="P48" s="31" t="s">
        <v>44</v>
      </c>
      <c r="Q48" s="85"/>
      <c r="R48" s="94"/>
      <c r="S48" s="97"/>
    </row>
    <row r="49" spans="1:22" ht="57" customHeight="1" x14ac:dyDescent="0.25">
      <c r="A49" s="88"/>
      <c r="B49" s="91"/>
      <c r="C49" s="90"/>
      <c r="D49" s="90"/>
      <c r="E49" s="90"/>
      <c r="F49" s="91"/>
      <c r="G49" s="20" t="s">
        <v>87</v>
      </c>
      <c r="H49" s="21">
        <v>212720</v>
      </c>
      <c r="I49" s="21"/>
      <c r="J49" s="21">
        <v>212720</v>
      </c>
      <c r="K49" s="98"/>
      <c r="L49" s="85"/>
      <c r="M49" s="25">
        <v>53180</v>
      </c>
      <c r="N49" s="85"/>
      <c r="O49" s="85"/>
      <c r="P49" s="31" t="s">
        <v>44</v>
      </c>
      <c r="Q49" s="85"/>
      <c r="R49" s="94"/>
      <c r="S49" s="97"/>
    </row>
    <row r="50" spans="1:22" ht="53.25" customHeight="1" x14ac:dyDescent="0.25">
      <c r="A50" s="88" t="s">
        <v>88</v>
      </c>
      <c r="B50" s="91" t="s">
        <v>89</v>
      </c>
      <c r="C50" s="90">
        <v>3</v>
      </c>
      <c r="D50" s="90">
        <v>3.4</v>
      </c>
      <c r="E50" s="90" t="s">
        <v>64</v>
      </c>
      <c r="F50" s="91" t="s">
        <v>90</v>
      </c>
      <c r="G50" s="20" t="s">
        <v>85</v>
      </c>
      <c r="H50" s="21">
        <v>6533920</v>
      </c>
      <c r="I50" s="21"/>
      <c r="J50" s="21">
        <v>6533920</v>
      </c>
      <c r="K50" s="98">
        <v>26760</v>
      </c>
      <c r="L50" s="85">
        <v>6690</v>
      </c>
      <c r="M50" s="25">
        <v>1633480</v>
      </c>
      <c r="N50" s="85">
        <f>M50+M51+M52</f>
        <v>4176217.5</v>
      </c>
      <c r="O50" s="85"/>
      <c r="P50" s="31" t="s">
        <v>44</v>
      </c>
      <c r="Q50" s="86">
        <f>P51</f>
        <v>353427.34</v>
      </c>
      <c r="R50" s="94"/>
      <c r="S50" s="97">
        <f>Q50/N50*100</f>
        <v>8.4628575978142919</v>
      </c>
    </row>
    <row r="51" spans="1:22" ht="57" customHeight="1" x14ac:dyDescent="0.25">
      <c r="A51" s="88"/>
      <c r="B51" s="91"/>
      <c r="C51" s="90"/>
      <c r="D51" s="90"/>
      <c r="E51" s="90"/>
      <c r="F51" s="91"/>
      <c r="G51" s="20" t="s">
        <v>91</v>
      </c>
      <c r="H51" s="21">
        <v>10104590</v>
      </c>
      <c r="I51" s="21"/>
      <c r="J51" s="21">
        <v>10104590</v>
      </c>
      <c r="K51" s="98"/>
      <c r="L51" s="85"/>
      <c r="M51" s="25">
        <v>2526147.5</v>
      </c>
      <c r="N51" s="85"/>
      <c r="O51" s="85"/>
      <c r="P51" s="25">
        <v>353427.34</v>
      </c>
      <c r="Q51" s="86"/>
      <c r="R51" s="94"/>
      <c r="S51" s="97"/>
    </row>
    <row r="52" spans="1:22" ht="56.25" customHeight="1" x14ac:dyDescent="0.25">
      <c r="A52" s="88"/>
      <c r="B52" s="91"/>
      <c r="C52" s="90"/>
      <c r="D52" s="90"/>
      <c r="E52" s="90"/>
      <c r="F52" s="91"/>
      <c r="G52" s="20" t="s">
        <v>87</v>
      </c>
      <c r="H52" s="21">
        <v>66360</v>
      </c>
      <c r="I52" s="21"/>
      <c r="J52" s="21">
        <v>66360</v>
      </c>
      <c r="K52" s="98"/>
      <c r="L52" s="85"/>
      <c r="M52" s="25">
        <v>16590</v>
      </c>
      <c r="N52" s="85"/>
      <c r="O52" s="85"/>
      <c r="P52" s="31" t="s">
        <v>44</v>
      </c>
      <c r="Q52" s="86"/>
      <c r="R52" s="94"/>
      <c r="S52" s="97"/>
    </row>
    <row r="53" spans="1:22" ht="57.75" customHeight="1" x14ac:dyDescent="0.25">
      <c r="A53" s="88" t="s">
        <v>92</v>
      </c>
      <c r="B53" s="91" t="s">
        <v>93</v>
      </c>
      <c r="C53" s="90">
        <v>3</v>
      </c>
      <c r="D53" s="90">
        <v>3.4</v>
      </c>
      <c r="E53" s="90" t="s">
        <v>64</v>
      </c>
      <c r="F53" s="91" t="s">
        <v>94</v>
      </c>
      <c r="G53" s="20" t="s">
        <v>85</v>
      </c>
      <c r="H53" s="21">
        <v>6043939</v>
      </c>
      <c r="I53" s="21"/>
      <c r="J53" s="21">
        <v>6043939</v>
      </c>
      <c r="K53" s="98">
        <v>8920</v>
      </c>
      <c r="L53" s="85">
        <v>2230</v>
      </c>
      <c r="M53" s="25">
        <v>1510984.75</v>
      </c>
      <c r="N53" s="85">
        <f>M53+M54+M55</f>
        <v>3233311.75</v>
      </c>
      <c r="O53" s="85"/>
      <c r="P53" s="31" t="s">
        <v>44</v>
      </c>
      <c r="Q53" s="86" t="s">
        <v>44</v>
      </c>
      <c r="R53" s="94"/>
      <c r="S53" s="97" t="s">
        <v>44</v>
      </c>
    </row>
    <row r="54" spans="1:22" ht="58.5" customHeight="1" x14ac:dyDescent="0.25">
      <c r="A54" s="88"/>
      <c r="B54" s="91"/>
      <c r="C54" s="90"/>
      <c r="D54" s="90"/>
      <c r="E54" s="90"/>
      <c r="F54" s="91"/>
      <c r="G54" s="20" t="s">
        <v>91</v>
      </c>
      <c r="H54" s="21">
        <v>6824008</v>
      </c>
      <c r="I54" s="21"/>
      <c r="J54" s="21">
        <v>6824008</v>
      </c>
      <c r="K54" s="98"/>
      <c r="L54" s="85"/>
      <c r="M54" s="25">
        <v>1706002</v>
      </c>
      <c r="N54" s="85"/>
      <c r="O54" s="85"/>
      <c r="P54" s="31" t="s">
        <v>44</v>
      </c>
      <c r="Q54" s="86"/>
      <c r="R54" s="94"/>
      <c r="S54" s="97"/>
    </row>
    <row r="55" spans="1:22" ht="57" customHeight="1" x14ac:dyDescent="0.25">
      <c r="A55" s="88"/>
      <c r="B55" s="91"/>
      <c r="C55" s="90"/>
      <c r="D55" s="90"/>
      <c r="E55" s="90"/>
      <c r="F55" s="91"/>
      <c r="G55" s="20" t="s">
        <v>87</v>
      </c>
      <c r="H55" s="21">
        <v>65300</v>
      </c>
      <c r="I55" s="21"/>
      <c r="J55" s="21">
        <v>65300</v>
      </c>
      <c r="K55" s="98"/>
      <c r="L55" s="85"/>
      <c r="M55" s="25">
        <v>16325</v>
      </c>
      <c r="N55" s="85"/>
      <c r="O55" s="85"/>
      <c r="P55" s="31" t="s">
        <v>44</v>
      </c>
      <c r="Q55" s="86"/>
      <c r="R55" s="94"/>
      <c r="S55" s="97"/>
    </row>
    <row r="56" spans="1:22" ht="23.25" customHeight="1" x14ac:dyDescent="0.25">
      <c r="A56" s="87"/>
      <c r="B56" s="87"/>
      <c r="C56" s="87"/>
      <c r="D56" s="87"/>
      <c r="E56" s="87"/>
      <c r="F56" s="87"/>
      <c r="G56" s="87"/>
      <c r="H56" s="72">
        <f>SUM(H57:H66)</f>
        <v>114876119</v>
      </c>
      <c r="I56" s="72">
        <f>SUM(I57:I66)</f>
        <v>1360000</v>
      </c>
      <c r="J56" s="72">
        <f>SUM(J57:J66)</f>
        <v>116236119</v>
      </c>
      <c r="K56" s="76">
        <v>89200</v>
      </c>
      <c r="L56" s="76">
        <f>SUM(L57:L66)</f>
        <v>23880</v>
      </c>
      <c r="M56" s="76">
        <f>M57+M63+M64+M65+M66</f>
        <v>28719029.75</v>
      </c>
      <c r="N56" s="76"/>
      <c r="O56" s="76">
        <f>SUM(O57:O66)</f>
        <v>19089</v>
      </c>
      <c r="P56" s="76">
        <f>P57+P64+P65</f>
        <v>16618408.369999999</v>
      </c>
      <c r="Q56" s="76"/>
      <c r="R56" s="75">
        <f>O56/L56*100</f>
        <v>79.937185929648237</v>
      </c>
      <c r="S56" s="75">
        <f>P56/M56*100</f>
        <v>57.865493767246775</v>
      </c>
    </row>
    <row r="57" spans="1:22" ht="56.25" hidden="1" customHeight="1" x14ac:dyDescent="0.25">
      <c r="A57" s="88" t="s">
        <v>95</v>
      </c>
      <c r="B57" s="89" t="s">
        <v>96</v>
      </c>
      <c r="C57" s="90">
        <v>3</v>
      </c>
      <c r="D57" s="90">
        <v>3.4</v>
      </c>
      <c r="E57" s="90" t="s">
        <v>64</v>
      </c>
      <c r="F57" s="91" t="s">
        <v>97</v>
      </c>
      <c r="G57" s="91" t="s">
        <v>98</v>
      </c>
      <c r="H57" s="83">
        <v>79874297</v>
      </c>
      <c r="I57" s="83">
        <v>1360000</v>
      </c>
      <c r="J57" s="83">
        <v>81234297</v>
      </c>
      <c r="K57" s="84">
        <v>89200</v>
      </c>
      <c r="L57" s="85">
        <v>23679</v>
      </c>
      <c r="M57" s="85">
        <v>19968574.25</v>
      </c>
      <c r="N57" s="85">
        <f>M57+M63</f>
        <v>22937271.75</v>
      </c>
      <c r="O57" s="85">
        <v>18958</v>
      </c>
      <c r="P57" s="86">
        <v>10747831.68</v>
      </c>
      <c r="Q57" s="86">
        <f>P57</f>
        <v>10747831.68</v>
      </c>
      <c r="R57" s="94">
        <f>O57/L57*100</f>
        <v>80.062502639469571</v>
      </c>
      <c r="S57" s="96">
        <f>Q57/N57*100</f>
        <v>46.857498124204767</v>
      </c>
      <c r="V57" s="3"/>
    </row>
    <row r="58" spans="1:22" ht="56.25" hidden="1" customHeight="1" x14ac:dyDescent="0.25">
      <c r="A58" s="88"/>
      <c r="B58" s="89"/>
      <c r="C58" s="90"/>
      <c r="D58" s="90"/>
      <c r="E58" s="90"/>
      <c r="F58" s="91"/>
      <c r="G58" s="91"/>
      <c r="H58" s="83"/>
      <c r="I58" s="83"/>
      <c r="J58" s="83"/>
      <c r="K58" s="84"/>
      <c r="L58" s="85"/>
      <c r="M58" s="85"/>
      <c r="N58" s="85"/>
      <c r="O58" s="85"/>
      <c r="P58" s="86"/>
      <c r="Q58" s="86"/>
      <c r="R58" s="94"/>
      <c r="S58" s="96"/>
      <c r="V58" s="3"/>
    </row>
    <row r="59" spans="1:22" ht="3" hidden="1" customHeight="1" x14ac:dyDescent="0.25">
      <c r="A59" s="88"/>
      <c r="B59" s="89"/>
      <c r="C59" s="90"/>
      <c r="D59" s="90"/>
      <c r="E59" s="90"/>
      <c r="F59" s="91"/>
      <c r="G59" s="91"/>
      <c r="H59" s="83"/>
      <c r="I59" s="83"/>
      <c r="J59" s="83"/>
      <c r="K59" s="84"/>
      <c r="L59" s="85"/>
      <c r="M59" s="85"/>
      <c r="N59" s="85"/>
      <c r="O59" s="85"/>
      <c r="P59" s="86"/>
      <c r="Q59" s="86"/>
      <c r="R59" s="94"/>
      <c r="S59" s="96"/>
      <c r="V59" s="3"/>
    </row>
    <row r="60" spans="1:22" ht="21" customHeight="1" x14ac:dyDescent="0.25">
      <c r="A60" s="88"/>
      <c r="B60" s="89"/>
      <c r="C60" s="90"/>
      <c r="D60" s="90"/>
      <c r="E60" s="90"/>
      <c r="F60" s="91"/>
      <c r="G60" s="91"/>
      <c r="H60" s="83"/>
      <c r="I60" s="83"/>
      <c r="J60" s="83"/>
      <c r="K60" s="84"/>
      <c r="L60" s="85"/>
      <c r="M60" s="85"/>
      <c r="N60" s="85"/>
      <c r="O60" s="85"/>
      <c r="P60" s="86"/>
      <c r="Q60" s="86"/>
      <c r="R60" s="94"/>
      <c r="S60" s="96"/>
      <c r="V60" s="3"/>
    </row>
    <row r="61" spans="1:22" ht="18.75" customHeight="1" x14ac:dyDescent="0.25">
      <c r="A61" s="88"/>
      <c r="B61" s="89"/>
      <c r="C61" s="90"/>
      <c r="D61" s="90"/>
      <c r="E61" s="90"/>
      <c r="F61" s="91"/>
      <c r="G61" s="91"/>
      <c r="H61" s="83"/>
      <c r="I61" s="83"/>
      <c r="J61" s="83"/>
      <c r="K61" s="84"/>
      <c r="L61" s="85"/>
      <c r="M61" s="85"/>
      <c r="N61" s="85"/>
      <c r="O61" s="85"/>
      <c r="P61" s="86"/>
      <c r="Q61" s="86"/>
      <c r="R61" s="94"/>
      <c r="S61" s="96"/>
      <c r="V61" s="3"/>
    </row>
    <row r="62" spans="1:22" ht="13.5" customHeight="1" x14ac:dyDescent="0.25">
      <c r="A62" s="88"/>
      <c r="B62" s="89"/>
      <c r="C62" s="90"/>
      <c r="D62" s="90"/>
      <c r="E62" s="90"/>
      <c r="F62" s="91"/>
      <c r="G62" s="91"/>
      <c r="H62" s="83"/>
      <c r="I62" s="83"/>
      <c r="J62" s="83"/>
      <c r="K62" s="84"/>
      <c r="L62" s="85"/>
      <c r="M62" s="85"/>
      <c r="N62" s="85"/>
      <c r="O62" s="85"/>
      <c r="P62" s="86"/>
      <c r="Q62" s="86"/>
      <c r="R62" s="94"/>
      <c r="S62" s="96"/>
      <c r="V62" s="3"/>
    </row>
    <row r="63" spans="1:22" ht="60" customHeight="1" x14ac:dyDescent="0.25">
      <c r="A63" s="88"/>
      <c r="B63" s="89"/>
      <c r="C63" s="90"/>
      <c r="D63" s="90"/>
      <c r="E63" s="90"/>
      <c r="F63" s="91"/>
      <c r="G63" s="20" t="s">
        <v>99</v>
      </c>
      <c r="H63" s="18">
        <v>11874790</v>
      </c>
      <c r="I63" s="38"/>
      <c r="J63" s="18">
        <v>11874790</v>
      </c>
      <c r="K63" s="84"/>
      <c r="L63" s="85"/>
      <c r="M63" s="25">
        <v>2968697.5</v>
      </c>
      <c r="N63" s="85"/>
      <c r="O63" s="85"/>
      <c r="P63" s="31" t="s">
        <v>44</v>
      </c>
      <c r="Q63" s="86"/>
      <c r="R63" s="94"/>
      <c r="S63" s="96"/>
    </row>
    <row r="64" spans="1:22" ht="54" customHeight="1" x14ac:dyDescent="0.25">
      <c r="A64" s="88" t="s">
        <v>100</v>
      </c>
      <c r="B64" s="89" t="s">
        <v>101</v>
      </c>
      <c r="C64" s="95">
        <v>3</v>
      </c>
      <c r="D64" s="95">
        <v>3.4</v>
      </c>
      <c r="E64" s="95" t="s">
        <v>64</v>
      </c>
      <c r="F64" s="91" t="s">
        <v>102</v>
      </c>
      <c r="G64" s="20" t="s">
        <v>103</v>
      </c>
      <c r="H64" s="21">
        <v>9730000</v>
      </c>
      <c r="I64" s="21"/>
      <c r="J64" s="21">
        <v>9730000</v>
      </c>
      <c r="K64" s="84">
        <v>680</v>
      </c>
      <c r="L64" s="85">
        <v>200</v>
      </c>
      <c r="M64" s="25">
        <v>2432500</v>
      </c>
      <c r="N64" s="85">
        <f>M64+M65</f>
        <v>5481758</v>
      </c>
      <c r="O64" s="85">
        <v>131</v>
      </c>
      <c r="P64" s="31">
        <v>4820038.79</v>
      </c>
      <c r="Q64" s="86">
        <f>P64+P65</f>
        <v>5870576.6899999995</v>
      </c>
      <c r="R64" s="97">
        <f>O64/L64*100</f>
        <v>65.5</v>
      </c>
      <c r="S64" s="96">
        <f>Q64/N64*100</f>
        <v>107.09295612830773</v>
      </c>
    </row>
    <row r="65" spans="1:20" ht="48.75" customHeight="1" x14ac:dyDescent="0.25">
      <c r="A65" s="88"/>
      <c r="B65" s="89"/>
      <c r="C65" s="95"/>
      <c r="D65" s="95"/>
      <c r="E65" s="95"/>
      <c r="F65" s="91"/>
      <c r="G65" s="20" t="s">
        <v>104</v>
      </c>
      <c r="H65" s="21">
        <v>12197032</v>
      </c>
      <c r="I65" s="21"/>
      <c r="J65" s="21">
        <v>12197032</v>
      </c>
      <c r="K65" s="84"/>
      <c r="L65" s="85"/>
      <c r="M65" s="25">
        <v>3049258</v>
      </c>
      <c r="N65" s="85"/>
      <c r="O65" s="85"/>
      <c r="P65" s="31">
        <v>1050537.8999999999</v>
      </c>
      <c r="Q65" s="86"/>
      <c r="R65" s="97"/>
      <c r="S65" s="96"/>
      <c r="T65" s="3"/>
    </row>
    <row r="66" spans="1:20" ht="77.25" customHeight="1" x14ac:dyDescent="0.25">
      <c r="A66" s="61" t="s">
        <v>105</v>
      </c>
      <c r="B66" s="27" t="s">
        <v>106</v>
      </c>
      <c r="C66" s="15">
        <v>3</v>
      </c>
      <c r="D66" s="15">
        <v>3.4</v>
      </c>
      <c r="E66" s="15" t="s">
        <v>64</v>
      </c>
      <c r="F66" s="27" t="s">
        <v>107</v>
      </c>
      <c r="G66" s="20" t="s">
        <v>108</v>
      </c>
      <c r="H66" s="18">
        <v>1200000</v>
      </c>
      <c r="I66" s="38"/>
      <c r="J66" s="18">
        <v>1200000</v>
      </c>
      <c r="K66" s="28">
        <v>3</v>
      </c>
      <c r="L66" s="28">
        <v>1</v>
      </c>
      <c r="M66" s="25">
        <v>300000</v>
      </c>
      <c r="N66" s="25"/>
      <c r="O66" s="25"/>
      <c r="P66" s="31" t="s">
        <v>44</v>
      </c>
      <c r="Q66" s="31" t="s">
        <v>44</v>
      </c>
      <c r="R66" s="37"/>
      <c r="S66" s="25" t="s">
        <v>44</v>
      </c>
    </row>
    <row r="67" spans="1:20" ht="23.25" customHeight="1" x14ac:dyDescent="0.25">
      <c r="A67" s="93"/>
      <c r="B67" s="93" t="s">
        <v>109</v>
      </c>
      <c r="C67" s="93"/>
      <c r="D67" s="93"/>
      <c r="E67" s="93"/>
      <c r="F67" s="93"/>
      <c r="G67" s="93"/>
      <c r="H67" s="77">
        <f>H56+H37+H33+H22</f>
        <v>880085469</v>
      </c>
      <c r="I67" s="77">
        <f>I56+I37+I33+I22</f>
        <v>1360000</v>
      </c>
      <c r="J67" s="77">
        <f>J56+J37+J33+J22</f>
        <v>881445469</v>
      </c>
      <c r="K67" s="78"/>
      <c r="L67" s="78">
        <f>L22+L33+L37+L56</f>
        <v>55953</v>
      </c>
      <c r="M67" s="78">
        <f>M22+M33+M37+M56</f>
        <v>220021367.25</v>
      </c>
      <c r="N67" s="78"/>
      <c r="O67" s="78">
        <f>O22+O33+O37+O56</f>
        <v>45919</v>
      </c>
      <c r="P67" s="78">
        <f>P22+P33+P37+P56</f>
        <v>149423446.19999999</v>
      </c>
      <c r="Q67" s="78"/>
      <c r="R67" s="79">
        <f>O67/L67*100</f>
        <v>82.06709202366271</v>
      </c>
      <c r="S67" s="79">
        <f>P67/M67*100</f>
        <v>67.913152284985628</v>
      </c>
    </row>
    <row r="68" spans="1:20" ht="45.75" customHeight="1" x14ac:dyDescent="0.25">
      <c r="A68" s="80" t="s">
        <v>118</v>
      </c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2"/>
    </row>
    <row r="69" spans="1:20" x14ac:dyDescent="0.25">
      <c r="A69" s="2"/>
      <c r="B69" s="6"/>
      <c r="C69" s="48"/>
      <c r="D69" s="48"/>
      <c r="E69" s="49"/>
      <c r="F69" s="2"/>
      <c r="G69" s="2"/>
      <c r="H69" s="2"/>
      <c r="I69" s="2"/>
      <c r="J69" s="7"/>
      <c r="K69" s="8"/>
      <c r="L69" s="8"/>
      <c r="M69" s="2"/>
      <c r="N69" s="2"/>
      <c r="O69" s="2"/>
      <c r="P69" s="2"/>
      <c r="Q69" s="2"/>
      <c r="R69" s="59"/>
      <c r="S69" s="59"/>
    </row>
    <row r="70" spans="1:20" x14ac:dyDescent="0.25">
      <c r="A70" s="2"/>
      <c r="B70" s="6"/>
      <c r="C70" s="48"/>
      <c r="D70" s="48"/>
      <c r="E70" s="49"/>
      <c r="F70" s="2"/>
      <c r="G70" s="2"/>
      <c r="H70" s="2"/>
      <c r="I70" s="2"/>
      <c r="J70" s="2"/>
      <c r="K70" s="8"/>
      <c r="L70" s="8"/>
      <c r="M70" s="8"/>
      <c r="N70" s="8"/>
      <c r="O70" s="8"/>
      <c r="P70" s="8"/>
      <c r="Q70" s="8"/>
      <c r="R70" s="59"/>
      <c r="S70" s="60"/>
    </row>
    <row r="71" spans="1:20" x14ac:dyDescent="0.25">
      <c r="A71" s="2"/>
      <c r="B71" s="2"/>
      <c r="C71" s="49"/>
      <c r="D71" s="49"/>
      <c r="E71" s="49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59"/>
      <c r="S71" s="59"/>
    </row>
    <row r="72" spans="1:20" x14ac:dyDescent="0.25">
      <c r="A72" s="9"/>
      <c r="B72" s="9"/>
      <c r="C72" s="47"/>
      <c r="D72" s="47"/>
      <c r="E72" s="47"/>
      <c r="F72" s="10"/>
      <c r="G72" s="10"/>
      <c r="H72" s="10"/>
      <c r="I72" s="10"/>
      <c r="J72" s="10"/>
      <c r="K72" s="10"/>
      <c r="L72" s="8"/>
      <c r="M72" s="8"/>
      <c r="N72" s="8"/>
      <c r="O72" s="8"/>
      <c r="P72" s="8"/>
      <c r="Q72" s="8"/>
      <c r="R72" s="54"/>
      <c r="S72" s="54"/>
    </row>
    <row r="73" spans="1:20" x14ac:dyDescent="0.25">
      <c r="F73" s="11"/>
      <c r="G73" s="11"/>
      <c r="H73" s="11"/>
      <c r="I73" s="10"/>
      <c r="J73" s="11"/>
      <c r="L73" s="11"/>
      <c r="M73" s="11"/>
      <c r="N73" s="11"/>
      <c r="O73" s="11"/>
      <c r="P73" s="11"/>
      <c r="Q73" s="11"/>
      <c r="R73" s="55"/>
      <c r="S73" s="55"/>
    </row>
    <row r="74" spans="1:20" x14ac:dyDescent="0.25">
      <c r="F74" s="11"/>
      <c r="G74" s="11"/>
      <c r="H74" s="11"/>
      <c r="I74" s="11"/>
      <c r="J74" s="11"/>
      <c r="K74" s="11"/>
      <c r="L74" s="92"/>
      <c r="M74" s="92"/>
      <c r="N74" s="14"/>
      <c r="O74" s="12"/>
      <c r="P74" s="12"/>
      <c r="Q74" s="12"/>
      <c r="R74" s="56"/>
      <c r="S74" s="57"/>
    </row>
    <row r="75" spans="1:20" x14ac:dyDescent="0.25">
      <c r="B75" s="6"/>
      <c r="C75" s="48"/>
      <c r="D75" s="48"/>
      <c r="E75" s="49"/>
      <c r="F75" s="2"/>
      <c r="G75" s="2"/>
      <c r="H75" s="11"/>
      <c r="I75" s="11"/>
      <c r="J75" s="11"/>
      <c r="K75" s="11"/>
      <c r="L75" s="11"/>
      <c r="M75" s="8"/>
      <c r="N75" s="8"/>
      <c r="O75" s="8"/>
      <c r="P75" s="8"/>
      <c r="Q75" s="8"/>
      <c r="R75" s="57"/>
      <c r="S75" s="57"/>
    </row>
    <row r="76" spans="1:20" x14ac:dyDescent="0.25">
      <c r="B76" s="6"/>
      <c r="C76" s="48"/>
      <c r="D76" s="48"/>
      <c r="E76" s="49"/>
      <c r="F76" s="2"/>
      <c r="G76" s="2"/>
      <c r="H76" s="13"/>
      <c r="I76" s="13"/>
      <c r="J76" s="13"/>
      <c r="K76" s="11"/>
      <c r="L76" s="11"/>
      <c r="M76" s="8"/>
      <c r="N76" s="8"/>
      <c r="O76" s="8"/>
      <c r="P76" s="8"/>
      <c r="Q76" s="8"/>
      <c r="R76" s="57"/>
      <c r="S76" s="57"/>
    </row>
    <row r="77" spans="1:20" x14ac:dyDescent="0.25">
      <c r="B77" s="2"/>
      <c r="C77" s="49"/>
      <c r="D77" s="49"/>
      <c r="E77" s="49"/>
      <c r="F77" s="8"/>
      <c r="G77" s="8"/>
      <c r="H77" s="8"/>
      <c r="I77" s="8"/>
      <c r="J77" s="8"/>
      <c r="K77" s="11"/>
      <c r="L77" s="11"/>
      <c r="M77" s="8"/>
      <c r="N77" s="8"/>
      <c r="O77" s="8"/>
      <c r="P77" s="8"/>
      <c r="Q77" s="8"/>
      <c r="R77" s="57"/>
      <c r="S77" s="57"/>
    </row>
    <row r="78" spans="1:20" x14ac:dyDescent="0.25">
      <c r="B78" s="9"/>
      <c r="C78" s="47"/>
      <c r="D78" s="47"/>
      <c r="E78" s="47"/>
      <c r="F78" s="10"/>
      <c r="G78" s="10"/>
      <c r="H78" s="10"/>
      <c r="I78" s="10"/>
      <c r="J78" s="10"/>
      <c r="K78" s="11"/>
      <c r="L78" s="10"/>
      <c r="M78" s="8"/>
      <c r="N78" s="8"/>
      <c r="O78" s="8"/>
      <c r="P78" s="8"/>
      <c r="Q78" s="8"/>
      <c r="R78" s="57"/>
      <c r="S78" s="57"/>
    </row>
    <row r="79" spans="1:20" x14ac:dyDescent="0.25">
      <c r="F79" s="11"/>
      <c r="G79" s="11"/>
      <c r="H79" s="11"/>
      <c r="I79" s="10"/>
      <c r="J79" s="11"/>
      <c r="K79" s="11"/>
      <c r="L79" s="10"/>
      <c r="M79" s="8"/>
      <c r="N79" s="8"/>
      <c r="O79" s="8"/>
      <c r="P79" s="8"/>
      <c r="Q79" s="8"/>
      <c r="R79" s="57"/>
      <c r="S79" s="57"/>
    </row>
    <row r="80" spans="1:20" x14ac:dyDescent="0.25">
      <c r="F80" s="11"/>
      <c r="G80" s="11"/>
      <c r="H80" s="11"/>
      <c r="I80" s="10"/>
      <c r="J80" s="11"/>
      <c r="K80" s="10"/>
      <c r="L80" s="10"/>
    </row>
    <row r="81" spans="6:16" x14ac:dyDescent="0.25">
      <c r="F81" s="11"/>
      <c r="G81" s="11"/>
      <c r="H81" s="11"/>
      <c r="I81" s="11"/>
      <c r="J81" s="11"/>
      <c r="K81" s="11"/>
      <c r="L81" s="10"/>
      <c r="M81" s="11"/>
      <c r="N81" s="11"/>
      <c r="O81" s="11"/>
      <c r="P81" s="11"/>
    </row>
    <row r="82" spans="6:16" x14ac:dyDescent="0.25">
      <c r="F82" s="11"/>
      <c r="G82" s="11"/>
      <c r="H82" s="11"/>
      <c r="I82" s="11"/>
      <c r="J82" s="11"/>
      <c r="K82" s="11"/>
      <c r="L82" s="10"/>
    </row>
    <row r="83" spans="6:16" x14ac:dyDescent="0.25">
      <c r="L83" s="10"/>
    </row>
    <row r="84" spans="6:16" x14ac:dyDescent="0.25">
      <c r="L84" s="10"/>
    </row>
    <row r="85" spans="6:16" x14ac:dyDescent="0.25">
      <c r="L85" s="10"/>
    </row>
    <row r="86" spans="6:16" x14ac:dyDescent="0.25">
      <c r="L86" s="10"/>
    </row>
    <row r="87" spans="6:16" x14ac:dyDescent="0.25">
      <c r="L87" s="10"/>
    </row>
    <row r="88" spans="6:16" x14ac:dyDescent="0.25">
      <c r="L88" s="10"/>
    </row>
    <row r="89" spans="6:16" x14ac:dyDescent="0.25">
      <c r="L89" s="10"/>
    </row>
    <row r="90" spans="6:16" x14ac:dyDescent="0.25">
      <c r="L90" s="10"/>
    </row>
    <row r="91" spans="6:16" x14ac:dyDescent="0.25">
      <c r="L91" s="10"/>
    </row>
    <row r="92" spans="6:16" x14ac:dyDescent="0.25">
      <c r="L92" s="10"/>
    </row>
    <row r="93" spans="6:16" x14ac:dyDescent="0.25">
      <c r="L93" s="10"/>
    </row>
    <row r="94" spans="6:16" x14ac:dyDescent="0.25">
      <c r="L94" s="10"/>
    </row>
    <row r="95" spans="6:16" x14ac:dyDescent="0.25">
      <c r="L95" s="10"/>
    </row>
    <row r="96" spans="6:16" x14ac:dyDescent="0.25">
      <c r="L96" s="5"/>
      <c r="M96" s="5"/>
      <c r="N96" s="5"/>
    </row>
    <row r="97" spans="12:12" x14ac:dyDescent="0.25">
      <c r="L97" s="5"/>
    </row>
  </sheetData>
  <mergeCells count="191">
    <mergeCell ref="S42:S43"/>
    <mergeCell ref="N47:N49"/>
    <mergeCell ref="Q47:Q49"/>
    <mergeCell ref="S47:S49"/>
    <mergeCell ref="N50:N52"/>
    <mergeCell ref="Q50:Q52"/>
    <mergeCell ref="S50:S52"/>
    <mergeCell ref="N53:N55"/>
    <mergeCell ref="Q53:Q55"/>
    <mergeCell ref="S53:S55"/>
    <mergeCell ref="R42:R43"/>
    <mergeCell ref="R47:R49"/>
    <mergeCell ref="Q42:Q43"/>
    <mergeCell ref="R50:R52"/>
    <mergeCell ref="R53:R55"/>
    <mergeCell ref="N34:N35"/>
    <mergeCell ref="Q34:Q35"/>
    <mergeCell ref="S34:S35"/>
    <mergeCell ref="N38:N39"/>
    <mergeCell ref="Q38:Q39"/>
    <mergeCell ref="S38:S39"/>
    <mergeCell ref="N40:N41"/>
    <mergeCell ref="Q40:Q41"/>
    <mergeCell ref="S40:S41"/>
    <mergeCell ref="O34:O35"/>
    <mergeCell ref="R34:R35"/>
    <mergeCell ref="O38:O39"/>
    <mergeCell ref="R38:R39"/>
    <mergeCell ref="R40:R41"/>
    <mergeCell ref="S23:S24"/>
    <mergeCell ref="N23:N24"/>
    <mergeCell ref="N27:N29"/>
    <mergeCell ref="Q27:Q29"/>
    <mergeCell ref="S27:S29"/>
    <mergeCell ref="R23:R24"/>
    <mergeCell ref="R27:R29"/>
    <mergeCell ref="Q23:Q24"/>
    <mergeCell ref="S31:S32"/>
    <mergeCell ref="R31:R32"/>
    <mergeCell ref="Q31:Q32"/>
    <mergeCell ref="A6:S6"/>
    <mergeCell ref="A7:S7"/>
    <mergeCell ref="A8:S8"/>
    <mergeCell ref="A9:S9"/>
    <mergeCell ref="A10:S10"/>
    <mergeCell ref="A11:S11"/>
    <mergeCell ref="A13:S13"/>
    <mergeCell ref="A18:A21"/>
    <mergeCell ref="B18:K18"/>
    <mergeCell ref="L18:M18"/>
    <mergeCell ref="O18:P18"/>
    <mergeCell ref="R18:S18"/>
    <mergeCell ref="B19:G19"/>
    <mergeCell ref="B20:B21"/>
    <mergeCell ref="C20:E20"/>
    <mergeCell ref="F20:F21"/>
    <mergeCell ref="O20:P20"/>
    <mergeCell ref="G20:G21"/>
    <mergeCell ref="H20:H21"/>
    <mergeCell ref="I20:I21"/>
    <mergeCell ref="J20:J21"/>
    <mergeCell ref="K20:K21"/>
    <mergeCell ref="L20:M20"/>
    <mergeCell ref="A27:A29"/>
    <mergeCell ref="B27:B29"/>
    <mergeCell ref="C27:C29"/>
    <mergeCell ref="D27:D29"/>
    <mergeCell ref="E27:E29"/>
    <mergeCell ref="F27:F29"/>
    <mergeCell ref="K27:K29"/>
    <mergeCell ref="L27:L29"/>
    <mergeCell ref="O27:O29"/>
    <mergeCell ref="A23:A24"/>
    <mergeCell ref="B23:B24"/>
    <mergeCell ref="C23:C24"/>
    <mergeCell ref="D23:D24"/>
    <mergeCell ref="E23:E24"/>
    <mergeCell ref="F23:F24"/>
    <mergeCell ref="K23:K24"/>
    <mergeCell ref="L23:L24"/>
    <mergeCell ref="O23:O24"/>
    <mergeCell ref="A33:G33"/>
    <mergeCell ref="A34:A35"/>
    <mergeCell ref="B34:B35"/>
    <mergeCell ref="C34:C35"/>
    <mergeCell ref="D34:D35"/>
    <mergeCell ref="E34:E35"/>
    <mergeCell ref="F34:F35"/>
    <mergeCell ref="K34:K35"/>
    <mergeCell ref="L34:L35"/>
    <mergeCell ref="A31:A32"/>
    <mergeCell ref="B31:B32"/>
    <mergeCell ref="C31:C32"/>
    <mergeCell ref="D31:D32"/>
    <mergeCell ref="E31:E32"/>
    <mergeCell ref="F31:F32"/>
    <mergeCell ref="K31:K32"/>
    <mergeCell ref="L31:L32"/>
    <mergeCell ref="O31:O32"/>
    <mergeCell ref="N31:N32"/>
    <mergeCell ref="A37:G37"/>
    <mergeCell ref="A38:A39"/>
    <mergeCell ref="B38:B39"/>
    <mergeCell ref="C38:C39"/>
    <mergeCell ref="D38:D39"/>
    <mergeCell ref="E38:E39"/>
    <mergeCell ref="F38:F39"/>
    <mergeCell ref="K38:K39"/>
    <mergeCell ref="L38:L39"/>
    <mergeCell ref="A40:A41"/>
    <mergeCell ref="B40:B41"/>
    <mergeCell ref="C40:C41"/>
    <mergeCell ref="D40:D41"/>
    <mergeCell ref="E40:E41"/>
    <mergeCell ref="F40:F41"/>
    <mergeCell ref="K40:K41"/>
    <mergeCell ref="L40:L41"/>
    <mergeCell ref="O40:O41"/>
    <mergeCell ref="A47:A49"/>
    <mergeCell ref="B47:B49"/>
    <mergeCell ref="C47:C49"/>
    <mergeCell ref="D47:D49"/>
    <mergeCell ref="E47:E49"/>
    <mergeCell ref="F47:F49"/>
    <mergeCell ref="K47:K49"/>
    <mergeCell ref="L47:L49"/>
    <mergeCell ref="O47:O49"/>
    <mergeCell ref="A42:A43"/>
    <mergeCell ref="B42:B43"/>
    <mergeCell ref="C42:C43"/>
    <mergeCell ref="D42:D43"/>
    <mergeCell ref="E42:E43"/>
    <mergeCell ref="F42:F43"/>
    <mergeCell ref="K42:K43"/>
    <mergeCell ref="L42:L43"/>
    <mergeCell ref="O42:O43"/>
    <mergeCell ref="N42:N43"/>
    <mergeCell ref="A53:A55"/>
    <mergeCell ref="B53:B55"/>
    <mergeCell ref="C53:C55"/>
    <mergeCell ref="D53:D55"/>
    <mergeCell ref="E53:E55"/>
    <mergeCell ref="F53:F55"/>
    <mergeCell ref="K53:K55"/>
    <mergeCell ref="L53:L55"/>
    <mergeCell ref="O53:O55"/>
    <mergeCell ref="A50:A52"/>
    <mergeCell ref="B50:B52"/>
    <mergeCell ref="C50:C52"/>
    <mergeCell ref="D50:D52"/>
    <mergeCell ref="E50:E52"/>
    <mergeCell ref="F50:F52"/>
    <mergeCell ref="K50:K52"/>
    <mergeCell ref="L50:L52"/>
    <mergeCell ref="O50:O52"/>
    <mergeCell ref="L74:M74"/>
    <mergeCell ref="F64:F65"/>
    <mergeCell ref="K64:K65"/>
    <mergeCell ref="L64:L65"/>
    <mergeCell ref="A67:G67"/>
    <mergeCell ref="M57:M62"/>
    <mergeCell ref="O57:O63"/>
    <mergeCell ref="P57:P62"/>
    <mergeCell ref="R57:R63"/>
    <mergeCell ref="A64:A65"/>
    <mergeCell ref="B64:B65"/>
    <mergeCell ref="C64:C65"/>
    <mergeCell ref="D64:D65"/>
    <mergeCell ref="E64:E65"/>
    <mergeCell ref="G57:G62"/>
    <mergeCell ref="H57:H62"/>
    <mergeCell ref="N64:N65"/>
    <mergeCell ref="Q64:Q65"/>
    <mergeCell ref="R64:R65"/>
    <mergeCell ref="O64:O65"/>
    <mergeCell ref="I57:I62"/>
    <mergeCell ref="A68:S68"/>
    <mergeCell ref="J57:J62"/>
    <mergeCell ref="K57:K63"/>
    <mergeCell ref="L57:L63"/>
    <mergeCell ref="N57:N63"/>
    <mergeCell ref="Q57:Q63"/>
    <mergeCell ref="A56:G56"/>
    <mergeCell ref="A57:A63"/>
    <mergeCell ref="B57:B63"/>
    <mergeCell ref="C57:C63"/>
    <mergeCell ref="D57:D63"/>
    <mergeCell ref="E57:E63"/>
    <mergeCell ref="F57:F63"/>
    <mergeCell ref="S57:S63"/>
    <mergeCell ref="S64:S65"/>
  </mergeCells>
  <printOptions horizontalCentered="1"/>
  <pageMargins left="0" right="0" top="0.39370078740157483" bottom="0.19685039370078741" header="0" footer="0"/>
  <pageSetup paperSize="5" scale="54" fitToHeight="0" orientation="landscape" r:id="rId1"/>
  <rowBreaks count="3" manualBreakCount="3">
    <brk id="32" max="21" man="1"/>
    <brk id="52" max="21" man="1"/>
    <brk id="77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EJEC. ABRIL-JUNIO</vt:lpstr>
      <vt:lpstr>'EJEC. ABRIL-JUNIO'!Área_de_impresión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Burgos - Planifiacion</dc:creator>
  <cp:lastModifiedBy>Ada Ysabel Valenzuela Guerrero</cp:lastModifiedBy>
  <cp:lastPrinted>2022-07-15T16:16:05Z</cp:lastPrinted>
  <dcterms:created xsi:type="dcterms:W3CDTF">2022-07-06T19:34:55Z</dcterms:created>
  <dcterms:modified xsi:type="dcterms:W3CDTF">2023-01-23T13:23:38Z</dcterms:modified>
</cp:coreProperties>
</file>